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NGELOVOVA - zadávací dokumentace\2022 - výběrová řízení\Vstupní dveře pav. C\"/>
    </mc:Choice>
  </mc:AlternateContent>
  <xr:revisionPtr revIDLastSave="0" documentId="13_ncr:1_{A639A2A0-94EF-4DC3-A526-475D88D8815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Pol'!$A$1:$X$131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21" i="12"/>
  <c r="G8" i="12"/>
  <c r="K8" i="12"/>
  <c r="O8" i="12"/>
  <c r="V8" i="12"/>
  <c r="G9" i="12"/>
  <c r="I9" i="12"/>
  <c r="I8" i="12" s="1"/>
  <c r="K9" i="12"/>
  <c r="M9" i="12"/>
  <c r="M8" i="12" s="1"/>
  <c r="O9" i="12"/>
  <c r="Q9" i="12"/>
  <c r="Q8" i="12" s="1"/>
  <c r="V9" i="12"/>
  <c r="G13" i="12"/>
  <c r="I13" i="12"/>
  <c r="I12" i="12" s="1"/>
  <c r="K13" i="12"/>
  <c r="M13" i="12"/>
  <c r="O13" i="12"/>
  <c r="Q13" i="12"/>
  <c r="Q12" i="12" s="1"/>
  <c r="V13" i="12"/>
  <c r="G15" i="12"/>
  <c r="M15" i="12" s="1"/>
  <c r="I15" i="12"/>
  <c r="K15" i="12"/>
  <c r="K12" i="12" s="1"/>
  <c r="O15" i="12"/>
  <c r="Q15" i="12"/>
  <c r="V15" i="12"/>
  <c r="V12" i="12" s="1"/>
  <c r="G17" i="12"/>
  <c r="I17" i="12"/>
  <c r="K17" i="12"/>
  <c r="M17" i="12"/>
  <c r="O17" i="12"/>
  <c r="Q17" i="12"/>
  <c r="V17" i="12"/>
  <c r="G20" i="12"/>
  <c r="M20" i="12" s="1"/>
  <c r="I20" i="12"/>
  <c r="K20" i="12"/>
  <c r="O20" i="12"/>
  <c r="O12" i="12" s="1"/>
  <c r="Q20" i="12"/>
  <c r="V20" i="12"/>
  <c r="G23" i="12"/>
  <c r="G22" i="12" s="1"/>
  <c r="I23" i="12"/>
  <c r="K23" i="12"/>
  <c r="K22" i="12" s="1"/>
  <c r="O23" i="12"/>
  <c r="O22" i="12" s="1"/>
  <c r="Q23" i="12"/>
  <c r="V23" i="12"/>
  <c r="V22" i="12" s="1"/>
  <c r="G24" i="12"/>
  <c r="I24" i="12"/>
  <c r="K24" i="12"/>
  <c r="M24" i="12"/>
  <c r="O24" i="12"/>
  <c r="Q24" i="12"/>
  <c r="V24" i="12"/>
  <c r="G26" i="12"/>
  <c r="M26" i="12" s="1"/>
  <c r="I26" i="12"/>
  <c r="K26" i="12"/>
  <c r="O26" i="12"/>
  <c r="Q26" i="12"/>
  <c r="V26" i="12"/>
  <c r="G28" i="12"/>
  <c r="I28" i="12"/>
  <c r="I22" i="12" s="1"/>
  <c r="K28" i="12"/>
  <c r="M28" i="12"/>
  <c r="O28" i="12"/>
  <c r="Q28" i="12"/>
  <c r="Q22" i="12" s="1"/>
  <c r="V28" i="12"/>
  <c r="G29" i="12"/>
  <c r="M29" i="12" s="1"/>
  <c r="I29" i="12"/>
  <c r="K29" i="12"/>
  <c r="O29" i="12"/>
  <c r="Q29" i="12"/>
  <c r="V29" i="12"/>
  <c r="G31" i="12"/>
  <c r="I31" i="12"/>
  <c r="K31" i="12"/>
  <c r="M31" i="12"/>
  <c r="O31" i="12"/>
  <c r="Q31" i="12"/>
  <c r="V31" i="12"/>
  <c r="G33" i="12"/>
  <c r="O33" i="12"/>
  <c r="G34" i="12"/>
  <c r="I34" i="12"/>
  <c r="I33" i="12" s="1"/>
  <c r="K34" i="12"/>
  <c r="M34" i="12"/>
  <c r="O34" i="12"/>
  <c r="Q34" i="12"/>
  <c r="Q33" i="12" s="1"/>
  <c r="V34" i="12"/>
  <c r="G35" i="12"/>
  <c r="M35" i="12" s="1"/>
  <c r="I35" i="12"/>
  <c r="K35" i="12"/>
  <c r="K33" i="12" s="1"/>
  <c r="O35" i="12"/>
  <c r="Q35" i="12"/>
  <c r="V35" i="12"/>
  <c r="V33" i="12" s="1"/>
  <c r="G38" i="12"/>
  <c r="M38" i="12" s="1"/>
  <c r="I38" i="12"/>
  <c r="K38" i="12"/>
  <c r="K37" i="12" s="1"/>
  <c r="O38" i="12"/>
  <c r="O37" i="12" s="1"/>
  <c r="Q38" i="12"/>
  <c r="V38" i="12"/>
  <c r="V37" i="12" s="1"/>
  <c r="G40" i="12"/>
  <c r="I40" i="12"/>
  <c r="I37" i="12" s="1"/>
  <c r="K40" i="12"/>
  <c r="M40" i="12"/>
  <c r="O40" i="12"/>
  <c r="Q40" i="12"/>
  <c r="Q37" i="12" s="1"/>
  <c r="V40" i="12"/>
  <c r="G42" i="12"/>
  <c r="M42" i="12" s="1"/>
  <c r="I42" i="12"/>
  <c r="K42" i="12"/>
  <c r="O42" i="12"/>
  <c r="Q42" i="12"/>
  <c r="V42" i="12"/>
  <c r="G44" i="12"/>
  <c r="M44" i="12" s="1"/>
  <c r="M43" i="12" s="1"/>
  <c r="I44" i="12"/>
  <c r="K44" i="12"/>
  <c r="K43" i="12" s="1"/>
  <c r="O44" i="12"/>
  <c r="O43" i="12" s="1"/>
  <c r="Q44" i="12"/>
  <c r="V44" i="12"/>
  <c r="V43" i="12" s="1"/>
  <c r="G46" i="12"/>
  <c r="I46" i="12"/>
  <c r="I43" i="12" s="1"/>
  <c r="K46" i="12"/>
  <c r="M46" i="12"/>
  <c r="O46" i="12"/>
  <c r="Q46" i="12"/>
  <c r="Q43" i="12" s="1"/>
  <c r="V46" i="12"/>
  <c r="G47" i="12"/>
  <c r="M47" i="12" s="1"/>
  <c r="I47" i="12"/>
  <c r="K47" i="12"/>
  <c r="O47" i="12"/>
  <c r="Q47" i="12"/>
  <c r="V47" i="12"/>
  <c r="G49" i="12"/>
  <c r="I49" i="12"/>
  <c r="K49" i="12"/>
  <c r="M49" i="12"/>
  <c r="O49" i="12"/>
  <c r="Q49" i="12"/>
  <c r="V49" i="12"/>
  <c r="G52" i="12"/>
  <c r="I52" i="12"/>
  <c r="I51" i="12" s="1"/>
  <c r="K52" i="12"/>
  <c r="M52" i="12"/>
  <c r="O52" i="12"/>
  <c r="Q52" i="12"/>
  <c r="Q51" i="12" s="1"/>
  <c r="V52" i="12"/>
  <c r="G53" i="12"/>
  <c r="M53" i="12" s="1"/>
  <c r="I53" i="12"/>
  <c r="K53" i="12"/>
  <c r="K51" i="12" s="1"/>
  <c r="O53" i="12"/>
  <c r="Q53" i="12"/>
  <c r="V53" i="12"/>
  <c r="V51" i="12" s="1"/>
  <c r="G54" i="12"/>
  <c r="I54" i="12"/>
  <c r="K54" i="12"/>
  <c r="M54" i="12"/>
  <c r="O54" i="12"/>
  <c r="Q54" i="12"/>
  <c r="V54" i="12"/>
  <c r="G55" i="12"/>
  <c r="M55" i="12" s="1"/>
  <c r="I55" i="12"/>
  <c r="K55" i="12"/>
  <c r="O55" i="12"/>
  <c r="O51" i="12" s="1"/>
  <c r="Q55" i="12"/>
  <c r="V55" i="12"/>
  <c r="G56" i="12"/>
  <c r="I56" i="12"/>
  <c r="K56" i="12"/>
  <c r="M56" i="12"/>
  <c r="O56" i="12"/>
  <c r="Q56" i="12"/>
  <c r="V56" i="12"/>
  <c r="G58" i="12"/>
  <c r="K58" i="12"/>
  <c r="O58" i="12"/>
  <c r="V58" i="12"/>
  <c r="G59" i="12"/>
  <c r="I59" i="12"/>
  <c r="I58" i="12" s="1"/>
  <c r="K59" i="12"/>
  <c r="M59" i="12"/>
  <c r="M58" i="12" s="1"/>
  <c r="O59" i="12"/>
  <c r="Q59" i="12"/>
  <c r="Q58" i="12" s="1"/>
  <c r="V59" i="12"/>
  <c r="G60" i="12"/>
  <c r="K60" i="12"/>
  <c r="O60" i="12"/>
  <c r="V60" i="12"/>
  <c r="G61" i="12"/>
  <c r="I61" i="12"/>
  <c r="I60" i="12" s="1"/>
  <c r="K61" i="12"/>
  <c r="M61" i="12"/>
  <c r="M60" i="12" s="1"/>
  <c r="O61" i="12"/>
  <c r="Q61" i="12"/>
  <c r="Q60" i="12" s="1"/>
  <c r="V61" i="12"/>
  <c r="K62" i="12"/>
  <c r="V62" i="12"/>
  <c r="G63" i="12"/>
  <c r="I63" i="12"/>
  <c r="I62" i="12" s="1"/>
  <c r="K63" i="12"/>
  <c r="M63" i="12"/>
  <c r="O63" i="12"/>
  <c r="Q63" i="12"/>
  <c r="Q62" i="12" s="1"/>
  <c r="V63" i="12"/>
  <c r="G64" i="12"/>
  <c r="G62" i="12" s="1"/>
  <c r="I64" i="12"/>
  <c r="K64" i="12"/>
  <c r="O64" i="12"/>
  <c r="O62" i="12" s="1"/>
  <c r="Q64" i="12"/>
  <c r="V64" i="12"/>
  <c r="G66" i="12"/>
  <c r="G65" i="12" s="1"/>
  <c r="I66" i="12"/>
  <c r="K66" i="12"/>
  <c r="K65" i="12" s="1"/>
  <c r="O66" i="12"/>
  <c r="O65" i="12" s="1"/>
  <c r="Q66" i="12"/>
  <c r="V66" i="12"/>
  <c r="V65" i="12" s="1"/>
  <c r="G68" i="12"/>
  <c r="I68" i="12"/>
  <c r="K68" i="12"/>
  <c r="M68" i="12"/>
  <c r="O68" i="12"/>
  <c r="Q68" i="12"/>
  <c r="V68" i="12"/>
  <c r="G73" i="12"/>
  <c r="M73" i="12" s="1"/>
  <c r="I73" i="12"/>
  <c r="K73" i="12"/>
  <c r="O73" i="12"/>
  <c r="Q73" i="12"/>
  <c r="V73" i="12"/>
  <c r="G78" i="12"/>
  <c r="I78" i="12"/>
  <c r="I65" i="12" s="1"/>
  <c r="K78" i="12"/>
  <c r="M78" i="12"/>
  <c r="O78" i="12"/>
  <c r="Q78" i="12"/>
  <c r="Q65" i="12" s="1"/>
  <c r="V78" i="12"/>
  <c r="G81" i="12"/>
  <c r="M81" i="12" s="1"/>
  <c r="I81" i="12"/>
  <c r="K81" i="12"/>
  <c r="O81" i="12"/>
  <c r="Q81" i="12"/>
  <c r="V81" i="12"/>
  <c r="G82" i="12"/>
  <c r="I82" i="12"/>
  <c r="K82" i="12"/>
  <c r="M82" i="12"/>
  <c r="O82" i="12"/>
  <c r="Q82" i="12"/>
  <c r="V82" i="12"/>
  <c r="G83" i="12"/>
  <c r="M83" i="12" s="1"/>
  <c r="I83" i="12"/>
  <c r="K83" i="12"/>
  <c r="O83" i="12"/>
  <c r="Q83" i="12"/>
  <c r="V83" i="12"/>
  <c r="G84" i="12"/>
  <c r="I84" i="12"/>
  <c r="K84" i="12"/>
  <c r="M84" i="12"/>
  <c r="O84" i="12"/>
  <c r="Q84" i="12"/>
  <c r="V84" i="12"/>
  <c r="G85" i="12"/>
  <c r="M85" i="12" s="1"/>
  <c r="I85" i="12"/>
  <c r="K85" i="12"/>
  <c r="O85" i="12"/>
  <c r="Q85" i="12"/>
  <c r="V85" i="12"/>
  <c r="G86" i="12"/>
  <c r="I86" i="12"/>
  <c r="K86" i="12"/>
  <c r="M86" i="12"/>
  <c r="O86" i="12"/>
  <c r="Q86" i="12"/>
  <c r="V86" i="12"/>
  <c r="G87" i="12"/>
  <c r="M87" i="12" s="1"/>
  <c r="I87" i="12"/>
  <c r="K87" i="12"/>
  <c r="O87" i="12"/>
  <c r="Q87" i="12"/>
  <c r="V87" i="12"/>
  <c r="G88" i="12"/>
  <c r="I88" i="12"/>
  <c r="K88" i="12"/>
  <c r="M88" i="12"/>
  <c r="O88" i="12"/>
  <c r="Q88" i="12"/>
  <c r="V88" i="12"/>
  <c r="G90" i="12"/>
  <c r="M90" i="12" s="1"/>
  <c r="I90" i="12"/>
  <c r="K90" i="12"/>
  <c r="O90" i="12"/>
  <c r="Q90" i="12"/>
  <c r="V90" i="12"/>
  <c r="I91" i="12"/>
  <c r="Q91" i="12"/>
  <c r="G92" i="12"/>
  <c r="M92" i="12" s="1"/>
  <c r="M91" i="12" s="1"/>
  <c r="I92" i="12"/>
  <c r="K92" i="12"/>
  <c r="K91" i="12" s="1"/>
  <c r="O92" i="12"/>
  <c r="O91" i="12" s="1"/>
  <c r="Q92" i="12"/>
  <c r="V92" i="12"/>
  <c r="V91" i="12" s="1"/>
  <c r="I93" i="12"/>
  <c r="Q93" i="12"/>
  <c r="G94" i="12"/>
  <c r="G93" i="12" s="1"/>
  <c r="I94" i="12"/>
  <c r="K94" i="12"/>
  <c r="K93" i="12" s="1"/>
  <c r="O94" i="12"/>
  <c r="O93" i="12" s="1"/>
  <c r="Q94" i="12"/>
  <c r="V94" i="12"/>
  <c r="V93" i="12" s="1"/>
  <c r="G95" i="12"/>
  <c r="I95" i="12"/>
  <c r="K95" i="12"/>
  <c r="M95" i="12"/>
  <c r="O95" i="12"/>
  <c r="Q95" i="12"/>
  <c r="V95" i="12"/>
  <c r="G97" i="12"/>
  <c r="M97" i="12" s="1"/>
  <c r="I97" i="12"/>
  <c r="K97" i="12"/>
  <c r="O97" i="12"/>
  <c r="Q97" i="12"/>
  <c r="V97" i="12"/>
  <c r="G99" i="12"/>
  <c r="G98" i="12" s="1"/>
  <c r="I99" i="12"/>
  <c r="K99" i="12"/>
  <c r="K98" i="12" s="1"/>
  <c r="O99" i="12"/>
  <c r="O98" i="12" s="1"/>
  <c r="Q99" i="12"/>
  <c r="V99" i="12"/>
  <c r="V98" i="12" s="1"/>
  <c r="G104" i="12"/>
  <c r="I104" i="12"/>
  <c r="K104" i="12"/>
  <c r="M104" i="12"/>
  <c r="O104" i="12"/>
  <c r="Q104" i="12"/>
  <c r="V104" i="12"/>
  <c r="G105" i="12"/>
  <c r="M105" i="12" s="1"/>
  <c r="I105" i="12"/>
  <c r="K105" i="12"/>
  <c r="O105" i="12"/>
  <c r="Q105" i="12"/>
  <c r="V105" i="12"/>
  <c r="G107" i="12"/>
  <c r="I107" i="12"/>
  <c r="I98" i="12" s="1"/>
  <c r="K107" i="12"/>
  <c r="M107" i="12"/>
  <c r="O107" i="12"/>
  <c r="Q107" i="12"/>
  <c r="Q98" i="12" s="1"/>
  <c r="V107" i="12"/>
  <c r="G108" i="12"/>
  <c r="M108" i="12" s="1"/>
  <c r="I108" i="12"/>
  <c r="K108" i="12"/>
  <c r="O108" i="12"/>
  <c r="Q108" i="12"/>
  <c r="V108" i="12"/>
  <c r="G110" i="12"/>
  <c r="M110" i="12" s="1"/>
  <c r="I110" i="12"/>
  <c r="K110" i="12"/>
  <c r="K109" i="12" s="1"/>
  <c r="O110" i="12"/>
  <c r="O109" i="12" s="1"/>
  <c r="Q110" i="12"/>
  <c r="V110" i="12"/>
  <c r="V109" i="12" s="1"/>
  <c r="G111" i="12"/>
  <c r="I111" i="12"/>
  <c r="I109" i="12" s="1"/>
  <c r="K111" i="12"/>
  <c r="M111" i="12"/>
  <c r="O111" i="12"/>
  <c r="Q111" i="12"/>
  <c r="Q109" i="12" s="1"/>
  <c r="V111" i="12"/>
  <c r="G112" i="12"/>
  <c r="M112" i="12" s="1"/>
  <c r="I112" i="12"/>
  <c r="K112" i="12"/>
  <c r="O112" i="12"/>
  <c r="Q112" i="12"/>
  <c r="V112" i="12"/>
  <c r="G113" i="12"/>
  <c r="I113" i="12"/>
  <c r="K113" i="12"/>
  <c r="M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I115" i="12"/>
  <c r="K115" i="12"/>
  <c r="M115" i="12"/>
  <c r="O115" i="12"/>
  <c r="Q115" i="12"/>
  <c r="V115" i="12"/>
  <c r="G116" i="12"/>
  <c r="M116" i="12" s="1"/>
  <c r="I116" i="12"/>
  <c r="K116" i="12"/>
  <c r="O116" i="12"/>
  <c r="Q116" i="12"/>
  <c r="V116" i="12"/>
  <c r="G118" i="12"/>
  <c r="M118" i="12" s="1"/>
  <c r="M117" i="12" s="1"/>
  <c r="I118" i="12"/>
  <c r="I117" i="12" s="1"/>
  <c r="K118" i="12"/>
  <c r="K117" i="12" s="1"/>
  <c r="O118" i="12"/>
  <c r="O117" i="12" s="1"/>
  <c r="Q118" i="12"/>
  <c r="Q117" i="12" s="1"/>
  <c r="V118" i="12"/>
  <c r="V117" i="12" s="1"/>
  <c r="G119" i="12"/>
  <c r="I119" i="12"/>
  <c r="K119" i="12"/>
  <c r="M119" i="12"/>
  <c r="O119" i="12"/>
  <c r="Q119" i="12"/>
  <c r="V119" i="12"/>
  <c r="AE121" i="12"/>
  <c r="I20" i="1"/>
  <c r="I19" i="1"/>
  <c r="I18" i="1"/>
  <c r="I17" i="1"/>
  <c r="I16" i="1"/>
  <c r="I65" i="1"/>
  <c r="J64" i="1" s="1"/>
  <c r="F42" i="1"/>
  <c r="G23" i="1" s="1"/>
  <c r="G42" i="1"/>
  <c r="G25" i="1" s="1"/>
  <c r="A25" i="1" s="1"/>
  <c r="H41" i="1"/>
  <c r="I41" i="1" s="1"/>
  <c r="H40" i="1"/>
  <c r="I40" i="1" s="1"/>
  <c r="H39" i="1"/>
  <c r="H42" i="1" s="1"/>
  <c r="J28" i="1"/>
  <c r="J26" i="1"/>
  <c r="G38" i="1"/>
  <c r="F38" i="1"/>
  <c r="J23" i="1"/>
  <c r="J24" i="1"/>
  <c r="J25" i="1"/>
  <c r="J27" i="1"/>
  <c r="E24" i="1"/>
  <c r="E26" i="1"/>
  <c r="J51" i="1" l="1"/>
  <c r="J59" i="1"/>
  <c r="J49" i="1"/>
  <c r="J55" i="1"/>
  <c r="J63" i="1"/>
  <c r="J57" i="1"/>
  <c r="J53" i="1"/>
  <c r="J61" i="1"/>
  <c r="A26" i="1"/>
  <c r="G26" i="1"/>
  <c r="G28" i="1"/>
  <c r="M109" i="12"/>
  <c r="M51" i="12"/>
  <c r="M37" i="12"/>
  <c r="M12" i="12"/>
  <c r="M33" i="12"/>
  <c r="G117" i="12"/>
  <c r="G109" i="12"/>
  <c r="M99" i="12"/>
  <c r="M98" i="12" s="1"/>
  <c r="M94" i="12"/>
  <c r="M93" i="12" s="1"/>
  <c r="G91" i="12"/>
  <c r="M66" i="12"/>
  <c r="M65" i="12" s="1"/>
  <c r="G43" i="12"/>
  <c r="G37" i="12"/>
  <c r="M23" i="12"/>
  <c r="M22" i="12" s="1"/>
  <c r="G51" i="12"/>
  <c r="G12" i="12"/>
  <c r="AF121" i="12"/>
  <c r="M64" i="12"/>
  <c r="M62" i="12" s="1"/>
  <c r="I21" i="1"/>
  <c r="J50" i="1"/>
  <c r="J52" i="1"/>
  <c r="J54" i="1"/>
  <c r="J56" i="1"/>
  <c r="J58" i="1"/>
  <c r="J60" i="1"/>
  <c r="J62" i="1"/>
  <c r="A23" i="1"/>
  <c r="I39" i="1"/>
  <c r="I42" i="1" s="1"/>
  <c r="J40" i="1" s="1"/>
  <c r="G24" i="1" l="1"/>
  <c r="A27" i="1" s="1"/>
  <c r="A24" i="1"/>
  <c r="J65" i="1"/>
  <c r="J41" i="1"/>
  <c r="J39" i="1"/>
  <c r="J42" i="1" s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Zdenek</author>
  </authors>
  <commentList>
    <comment ref="S6" authorId="0" shapeId="0" xr:uid="{626DD768-8B6F-4BEE-8D93-5F84E117D08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597451F-297E-4173-BCBE-E0627CF64B0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<sst xmlns="http://schemas.openxmlformats.org/spreadsheetml/2006/main" count="743" uniqueCount="305">
  <si>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</si>
  <si>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</si>
  <si>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</si>
  <si>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</si>
  <si>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</si>
  <si>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</si>
  <si>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</si>
  <si>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</si>
  <si>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</si>
  <si>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</si>
  <si>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</si>
  <si>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</si>
  <si>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</si>
  <si>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</si>
  <si>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</si>
  <si>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</si>
  <si>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</si>
  <si>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</si>
  <si>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</si>
  <si>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</si>
  <si>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</si>
  <si>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</si>
  <si>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</si>
  <si>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</si>
  <si>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</si>
  <si>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</si>
  <si>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</si>
  <si>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</si>
  <si>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</si>
  <si>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</si>
  <si>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</si>
  <si>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</si>
  <si>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</si>
  <si>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</si>
  <si>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</si>
  <si>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</si>
  <si>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</si>
  <si>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</si>
  <si>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</si>
  <si>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</si>
  <si>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</si>
  <si>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</si>
  <si>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</si>
  <si>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</si>
  <si>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Výměna skl.výplní Obj. C - schodiště 1, ZŠ Angel</t>
  </si>
  <si>
    <t>Objekt:</t>
  </si>
  <si>
    <t>Rozpočet:</t>
  </si>
  <si>
    <t>Horák2104</t>
  </si>
  <si>
    <t>Základní škola a mateřská škola ANGEL v Praze 12</t>
  </si>
  <si>
    <t>Angelovova 3183/15</t>
  </si>
  <si>
    <t>Praha-Modřany</t>
  </si>
  <si>
    <t>14300</t>
  </si>
  <si>
    <t>49367463</t>
  </si>
  <si>
    <t>CZ49367463</t>
  </si>
  <si>
    <t>Břetislav Horák</t>
  </si>
  <si>
    <t>Rodovská 559</t>
  </si>
  <si>
    <t>Praha-Klánovice</t>
  </si>
  <si>
    <t>19014</t>
  </si>
  <si>
    <t>13125966</t>
  </si>
  <si>
    <t xml:space="preserve">bude určen výběrovým řízením 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</si>
  <si>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</si>
  <si>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</si>
  <si>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</si>
  <si>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</si>
  <si>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</si>
  <si>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</si>
  <si>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</si>
  <si>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</si>
  <si>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</si>
  <si>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</si>
  <si>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</si>
  <si>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</si>
  <si>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</si>
  <si>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</si>
  <si>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</si>
  <si>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</si>
  <si>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</si>
  <si>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</si>
  <si>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</si>
  <si>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</si>
  <si>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</si>
  <si>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</si>
  <si>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</si>
  <si>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</si>
  <si>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</si>
  <si>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766</t>
  </si>
  <si>
    <t>Konstrukce truhlářské</t>
  </si>
  <si>
    <t>772</t>
  </si>
  <si>
    <t>Kamenné  dlažby</t>
  </si>
  <si>
    <t>781</t>
  </si>
  <si>
    <t>Obklady keramické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</si>
  <si>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</si>
  <si>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</si>
  <si>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</si>
  <si>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</si>
  <si>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</si>
  <si>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</si>
  <si>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</si>
  <si>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</si>
  <si>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</si>
  <si>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</si>
  <si>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</si>
  <si>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</si>
  <si>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</si>
  <si>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</si>
  <si>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</si>
  <si>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</si>
  <si>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</si>
  <si>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</si>
  <si>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</si>
  <si>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</si>
  <si>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</si>
  <si>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</si>
  <si>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</si>
  <si>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</si>
  <si>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</si>
  <si>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</si>
  <si>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</si>
  <si>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</si>
  <si>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</si>
  <si>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</si>
  <si>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</si>
  <si>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</si>
  <si>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</si>
  <si>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</si>
  <si>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311271177RT6</t>
  </si>
  <si>
    <t>Zdivo z tvárnic hladkých tl. 30 cm</t>
  </si>
  <si>
    <t>m2</t>
  </si>
  <si>
    <t>RTS 21/ I</t>
  </si>
  <si>
    <t>Práce</t>
  </si>
  <si>
    <t>POL1_</t>
  </si>
  <si>
    <t>(3,08+9,065+3,14-1,8-2*0,3)*0,75</t>
  </si>
  <si>
    <t>VV</t>
  </si>
  <si>
    <t>(0,38+0,44)*2,1</t>
  </si>
  <si>
    <t>612421637R00</t>
  </si>
  <si>
    <t>Omítka vnitřní zdiva, MVC, štuková</t>
  </si>
  <si>
    <t>612425931R00</t>
  </si>
  <si>
    <t>Omítka vápenná vnitřního ostění - štuková</t>
  </si>
  <si>
    <t>(2*2,1+2*0,75+2,57+9,055-2*0,13+2,7-0,13)*0,3</t>
  </si>
  <si>
    <t>612481113R00</t>
  </si>
  <si>
    <t>Potažení vnitř. stěn sklotex. pletivem s vypnutím</t>
  </si>
  <si>
    <t>(2*2,1+2*0,75)*0,3</t>
  </si>
  <si>
    <t>611100011RAA</t>
  </si>
  <si>
    <t>Oprava omítek stropů vnitřních vápenocem.štukových oprava z 10 %, malba</t>
  </si>
  <si>
    <t>Součtová</t>
  </si>
  <si>
    <t>Agregovaná položka</t>
  </si>
  <si>
    <t>POL2_</t>
  </si>
  <si>
    <t>8,455*2,83</t>
  </si>
  <si>
    <t>622311131RV1</t>
  </si>
  <si>
    <t>Zateplovací systém, fasáda, EPS F tl. 80 mm zakončený stěrkou s výztužnou tkaninou</t>
  </si>
  <si>
    <t>622300152R00</t>
  </si>
  <si>
    <t>Montáž dilatační lišty</t>
  </si>
  <si>
    <t>m</t>
  </si>
  <si>
    <t>8,6</t>
  </si>
  <si>
    <t>622451131R00</t>
  </si>
  <si>
    <t>Omítka vnější stěn, MC, hladká, složitost 1 - 2</t>
  </si>
  <si>
    <t>15,0</t>
  </si>
  <si>
    <t>622481113R00</t>
  </si>
  <si>
    <t>Potažení vnějších stěn sklotex. pletivem, vypnutí</t>
  </si>
  <si>
    <t>627452149R00</t>
  </si>
  <si>
    <t xml:space="preserve">Spárování silik.tmelem </t>
  </si>
  <si>
    <t>(1,25+2,1)*2*4+(1,43+2,18)*2*4+(1,1+2,18)*2+(1,8+2*2,93)</t>
  </si>
  <si>
    <t>283140759R</t>
  </si>
  <si>
    <t>Pás dilatační samolep tl.  8x80 mm</t>
  </si>
  <si>
    <t>SPCM</t>
  </si>
  <si>
    <t>Specifikace</t>
  </si>
  <si>
    <t>POL3_</t>
  </si>
  <si>
    <t>8,6*1,1</t>
  </si>
  <si>
    <t>632413150R00</t>
  </si>
  <si>
    <t>Potěr ze SMS, ruční zpracování, tl. 50 mm</t>
  </si>
  <si>
    <t>632451021R00</t>
  </si>
  <si>
    <t>Vyrovnávací potěr MC 15, v pásu, tl. 20 mm</t>
  </si>
  <si>
    <t>(3,08+9,065+3,14-1,8-2*0,3)*0,3</t>
  </si>
  <si>
    <t>941941041R00</t>
  </si>
  <si>
    <t>Montáž lešení leh.řad.s podlahami,š.1,2 m, H 10 m</t>
  </si>
  <si>
    <t>(3,08+9,065+2*1,2+3,08)*1,2</t>
  </si>
  <si>
    <t>941941291R00</t>
  </si>
  <si>
    <t>Příplatek za každý měsíc použití lešení k pol.1041</t>
  </si>
  <si>
    <t>21,15*2</t>
  </si>
  <si>
    <t>941941841R00</t>
  </si>
  <si>
    <t>Demontáž lešení leh.řad.s podlahami,š.1,2 m,H 10 m</t>
  </si>
  <si>
    <t>952901110R00</t>
  </si>
  <si>
    <t>Čištění mytím vnějších ploch oken a dveří</t>
  </si>
  <si>
    <t>(1,25*2,1*4+1,43*2,18*4+1,1*2,18+1,8*2,93)</t>
  </si>
  <si>
    <t>953941331R00</t>
  </si>
  <si>
    <t>Osazení železných rohoží s rámy o ploše nad 1 m2</t>
  </si>
  <si>
    <t>kus</t>
  </si>
  <si>
    <t>27251101R</t>
  </si>
  <si>
    <t xml:space="preserve">Rohož vstupní gumová </t>
  </si>
  <si>
    <t>0,9*1,5*1,1</t>
  </si>
  <si>
    <t>553811005R</t>
  </si>
  <si>
    <t>Rám pro zapuštění - profil L</t>
  </si>
  <si>
    <t>(0,9+1,5)*2*1,1</t>
  </si>
  <si>
    <t>965048250R00</t>
  </si>
  <si>
    <t>Dočištění povrchu po vybourání dlažeb, MC do 50%</t>
  </si>
  <si>
    <t>965081813R00</t>
  </si>
  <si>
    <t>Bourání dlažeb terac.,čedič. tl.do 30 mm, nad 1 m2</t>
  </si>
  <si>
    <t>968072641R00</t>
  </si>
  <si>
    <t>Vybourání kovových stěn, kromě výkladních</t>
  </si>
  <si>
    <t>978059631R00</t>
  </si>
  <si>
    <t>Odsekání vnějších obkladů stěn nad 2 m2</t>
  </si>
  <si>
    <t>960 00</t>
  </si>
  <si>
    <t>Demontáž podlahového roštu vč.rámu</t>
  </si>
  <si>
    <t xml:space="preserve">m2    </t>
  </si>
  <si>
    <t>Vlastní</t>
  </si>
  <si>
    <t>Indiv</t>
  </si>
  <si>
    <t>1,2*0,6*2</t>
  </si>
  <si>
    <t>999281211R00</t>
  </si>
  <si>
    <t>Přesun hmot, opravy vněj. plášťů výšky do 25 m</t>
  </si>
  <si>
    <t>t</t>
  </si>
  <si>
    <t>Přesun hmot</t>
  </si>
  <si>
    <t>POL7_</t>
  </si>
  <si>
    <t>711140016RAB</t>
  </si>
  <si>
    <t xml:space="preserve">Izolace proti vodě vodorovná přitavená, 1x 1x ALP, 1x modif.pás </t>
  </si>
  <si>
    <t>764410440R00</t>
  </si>
  <si>
    <t>Oplechování parapetů z Al tl. 0,63 mm, rš 250 mm</t>
  </si>
  <si>
    <t>998764202R00</t>
  </si>
  <si>
    <t>Přesun hmot pro klempířské konstr., výšky do 12 m</t>
  </si>
  <si>
    <t>766601211R00</t>
  </si>
  <si>
    <t>Těsnění okenní spáry, ostění, PT fólie+ PP páska</t>
  </si>
  <si>
    <t>766629302R00</t>
  </si>
  <si>
    <t>Montáž oken plastových plochy do 2,70 m2</t>
  </si>
  <si>
    <t xml:space="preserve">O 1a : </t>
  </si>
  <si>
    <t>4</t>
  </si>
  <si>
    <t xml:space="preserve">O 1d : </t>
  </si>
  <si>
    <t>1</t>
  </si>
  <si>
    <t>766629303R00</t>
  </si>
  <si>
    <t>Montáž oken plastových plochy do 4,50 m2</t>
  </si>
  <si>
    <t xml:space="preserve">O 1b : </t>
  </si>
  <si>
    <t xml:space="preserve">O 1c : </t>
  </si>
  <si>
    <t>766629310R00</t>
  </si>
  <si>
    <t>Montáž plastových stěn prosklených</t>
  </si>
  <si>
    <t xml:space="preserve">O 1e : </t>
  </si>
  <si>
    <t>766691610R00</t>
  </si>
  <si>
    <t>Montáž lišty pro překrytí spojů s podtmelením</t>
  </si>
  <si>
    <t>RTS 12/ I</t>
  </si>
  <si>
    <t>766694111R00</t>
  </si>
  <si>
    <t>Montáž parapetních desek š.do 30 cm,dl.do 100 cm</t>
  </si>
  <si>
    <t>O 1a</t>
  </si>
  <si>
    <t>Plastové okno 1250x2100</t>
  </si>
  <si>
    <t>O 1b</t>
  </si>
  <si>
    <t>Plastové okno 1430x2180</t>
  </si>
  <si>
    <t>O 1c</t>
  </si>
  <si>
    <t>O 1d</t>
  </si>
  <si>
    <t>Plastové okno 1100x2180</t>
  </si>
  <si>
    <t>O 1e</t>
  </si>
  <si>
    <t>Plastové dveře 1800x2930</t>
  </si>
  <si>
    <t>60780010R</t>
  </si>
  <si>
    <t xml:space="preserve">Parapet interiér š. 150 mm bílý s nosem </t>
  </si>
  <si>
    <t>12,5*1,1</t>
  </si>
  <si>
    <t>998766202R00</t>
  </si>
  <si>
    <t>Přesun hmot pro truhlářské konstr., výšky do 12 m</t>
  </si>
  <si>
    <t>772500010RAB</t>
  </si>
  <si>
    <t>Dlažba z desek z přírodního kamene prostá leštěná žula, tloušťka 3 cm</t>
  </si>
  <si>
    <t>781775015R00</t>
  </si>
  <si>
    <t>Obklad vnější keramický, 300x600 mm, na tmel</t>
  </si>
  <si>
    <t>597623142R</t>
  </si>
  <si>
    <t>Dlaždice 25x50</t>
  </si>
  <si>
    <t>15,0*1,1</t>
  </si>
  <si>
    <t>998781202R00</t>
  </si>
  <si>
    <t>Přesun hmot pro obklady keramické, výšky do 12 m</t>
  </si>
  <si>
    <t>784191101R00</t>
  </si>
  <si>
    <t>Penetrace podkladu univerzální 1x</t>
  </si>
  <si>
    <t xml:space="preserve">omítky nové : </t>
  </si>
  <si>
    <t>9,66375+5,8905</t>
  </si>
  <si>
    <t xml:space="preserve">omítky stávající : </t>
  </si>
  <si>
    <t>9,055*2,85</t>
  </si>
  <si>
    <t>784195412R00</t>
  </si>
  <si>
    <t>Malba na omítky 2 x</t>
  </si>
  <si>
    <t>784011222RT2</t>
  </si>
  <si>
    <t>Zakrytí podlah včetně papírové lepenky</t>
  </si>
  <si>
    <t>784402801R00</t>
  </si>
  <si>
    <t>Odstranění malby oškrábáním v místnosti H do 3,8 m</t>
  </si>
  <si>
    <t>POL1_7</t>
  </si>
  <si>
    <t>784403801R00</t>
  </si>
  <si>
    <t>Odstranění maleb omytím v místnosti H do 3,8 m</t>
  </si>
  <si>
    <t>979011111R00</t>
  </si>
  <si>
    <t>Svislá doprava suti a vybour. hmot za 2.NP a 1.PP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</si>
  <si>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</si>
  <si>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</si>
  <si>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</si>
  <si>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</si>
  <si>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</si>
  <si>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</si>
  <si>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</si>
  <si>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</si>
  <si>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</si>
  <si>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</si>
  <si>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</si>
  <si>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</si>
  <si>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RTS 20/ I</t>
  </si>
  <si>
    <t>979093111R00</t>
  </si>
  <si>
    <t>Uložení suti na skládku bez zhutnění</t>
  </si>
  <si>
    <t>005121 R</t>
  </si>
  <si>
    <t>Zařízení staveniště</t>
  </si>
  <si>
    <t>soubor</t>
  </si>
  <si>
    <t>VRN</t>
  </si>
  <si>
    <t>POL99_2</t>
  </si>
  <si>
    <t>005124010R</t>
  </si>
  <si>
    <t>Koordinační činnost</t>
  </si>
  <si>
    <t>SUM</t>
  </si>
  <si>
    <t>Poznámky uchazeče k zadání</t>
  </si>
  <si>
    <t>POPUZIV</t>
  </si>
  <si>
    <t>END</t>
  </si>
  <si>
    <t>Výměna skl.výplní Obj. C - schodiště 2, ZŠ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</si>
</sst>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2" t="s">
        <v>41</v>
      </c>
      <c r="B2" s="192"/>
      <c r="C2" s="192"/>
      <c r="D2" s="192"/>
      <c r="E2" s="192"/>
      <c r="F2" s="192"/>
      <c r="G2" s="19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8"/>
  <sheetViews>
    <sheetView showGridLines="0" view="pageBreakPreview" topLeftCell="B1" zoomScale="75" zoomScaleNormal="100" zoomScaleSheetLayoutView="75" workbookViewId="0">
      <selection activeCell="D5" sqref="D5:G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8" t="s">
        <v>4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">
      <c r="A2" s="2"/>
      <c r="B2" s="76" t="s">
        <v>24</v>
      </c>
      <c r="C2" s="77"/>
      <c r="D2" s="78" t="s">
        <v>47</v>
      </c>
      <c r="E2" s="234" t="s">
        <v>44</v>
      </c>
      <c r="F2" s="235"/>
      <c r="G2" s="235"/>
      <c r="H2" s="235"/>
      <c r="I2" s="235"/>
      <c r="J2" s="236"/>
      <c r="O2" s="1"/>
    </row>
    <row r="3" spans="1:15" ht="27" customHeight="1" x14ac:dyDescent="0.2">
      <c r="A3" s="2"/>
      <c r="B3" s="79" t="s">
        <v>45</v>
      </c>
      <c r="C3" s="77"/>
      <c r="D3" s="80" t="s">
        <v>43</v>
      </c>
      <c r="E3" s="237" t="s">
        <v>304</v>
      </c>
      <c r="F3" s="238"/>
      <c r="G3" s="238"/>
      <c r="H3" s="238"/>
      <c r="I3" s="238"/>
      <c r="J3" s="239"/>
    </row>
    <row r="4" spans="1:15" ht="23.25" customHeight="1" x14ac:dyDescent="0.2">
      <c r="A4" s="73">
        <v>919</v>
      </c>
      <c r="B4" s="81" t="s">
        <v>46</v>
      </c>
      <c r="C4" s="82"/>
      <c r="D4" s="83" t="s">
        <v>43</v>
      </c>
      <c r="E4" s="217" t="s">
        <v>304</v>
      </c>
      <c r="F4" s="218"/>
      <c r="G4" s="218"/>
      <c r="H4" s="218"/>
      <c r="I4" s="218"/>
      <c r="J4" s="219"/>
    </row>
    <row r="5" spans="1:15" ht="24" customHeight="1" x14ac:dyDescent="0.2">
      <c r="A5" s="2"/>
      <c r="B5" s="31" t="s">
        <v>23</v>
      </c>
      <c r="D5" s="222" t="s">
        <v>48</v>
      </c>
      <c r="E5" s="223"/>
      <c r="F5" s="223"/>
      <c r="G5" s="223"/>
      <c r="H5" s="18" t="s">
        <v>42</v>
      </c>
      <c r="I5" s="84" t="s">
        <v>52</v>
      </c>
      <c r="J5" s="8"/>
    </row>
    <row r="6" spans="1:15" ht="15.75" customHeight="1" x14ac:dyDescent="0.2">
      <c r="A6" s="2"/>
      <c r="B6" s="28"/>
      <c r="C6" s="53"/>
      <c r="D6" s="224" t="s">
        <v>49</v>
      </c>
      <c r="E6" s="225"/>
      <c r="F6" s="225"/>
      <c r="G6" s="225"/>
      <c r="H6" s="18" t="s">
        <v>36</v>
      </c>
      <c r="I6" s="84" t="s">
        <v>53</v>
      </c>
      <c r="J6" s="8"/>
    </row>
    <row r="7" spans="1:15" ht="15.75" customHeight="1" x14ac:dyDescent="0.2">
      <c r="A7" s="2"/>
      <c r="B7" s="29"/>
      <c r="C7" s="54"/>
      <c r="D7" s="74" t="s">
        <v>51</v>
      </c>
      <c r="E7" s="226" t="s">
        <v>50</v>
      </c>
      <c r="F7" s="227"/>
      <c r="G7" s="227"/>
      <c r="H7" s="24"/>
      <c r="I7" s="23"/>
      <c r="J7" s="34"/>
    </row>
    <row r="8" spans="1:15" ht="24" hidden="1" customHeight="1" x14ac:dyDescent="0.2">
      <c r="A8" s="2"/>
      <c r="B8" s="31" t="s">
        <v>21</v>
      </c>
      <c r="D8" s="75" t="s">
        <v>54</v>
      </c>
      <c r="H8" s="18" t="s">
        <v>42</v>
      </c>
      <c r="I8" s="84" t="s">
        <v>58</v>
      </c>
      <c r="J8" s="8"/>
    </row>
    <row r="9" spans="1:15" ht="15.75" hidden="1" customHeight="1" x14ac:dyDescent="0.2">
      <c r="A9" s="2"/>
      <c r="B9" s="2"/>
      <c r="D9" s="75" t="s">
        <v>55</v>
      </c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4"/>
      <c r="D10" s="74" t="s">
        <v>57</v>
      </c>
      <c r="E10" s="85" t="s">
        <v>56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1" t="s">
        <v>59</v>
      </c>
      <c r="E11" s="241"/>
      <c r="F11" s="241"/>
      <c r="G11" s="241"/>
      <c r="H11" s="18" t="s">
        <v>42</v>
      </c>
      <c r="I11" s="87"/>
      <c r="J11" s="8"/>
    </row>
    <row r="12" spans="1:15" ht="15.75" customHeight="1" x14ac:dyDescent="0.2">
      <c r="A12" s="2"/>
      <c r="B12" s="28"/>
      <c r="C12" s="53"/>
      <c r="D12" s="216"/>
      <c r="E12" s="216"/>
      <c r="F12" s="216"/>
      <c r="G12" s="216"/>
      <c r="H12" s="18" t="s">
        <v>36</v>
      </c>
      <c r="I12" s="87"/>
      <c r="J12" s="8"/>
    </row>
    <row r="13" spans="1:15" ht="15.75" customHeight="1" x14ac:dyDescent="0.2">
      <c r="A13" s="2"/>
      <c r="B13" s="29"/>
      <c r="C13" s="54"/>
      <c r="D13" s="86"/>
      <c r="E13" s="220"/>
      <c r="F13" s="221"/>
      <c r="G13" s="221"/>
      <c r="H13" s="19"/>
      <c r="I13" s="23"/>
      <c r="J13" s="34"/>
    </row>
    <row r="14" spans="1:15" ht="24" customHeight="1" x14ac:dyDescent="0.2">
      <c r="A14" s="2"/>
      <c r="B14" s="43" t="s">
        <v>22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58"/>
      <c r="D15" s="52"/>
      <c r="E15" s="240"/>
      <c r="F15" s="240"/>
      <c r="G15" s="242"/>
      <c r="H15" s="242"/>
      <c r="I15" s="242" t="s">
        <v>31</v>
      </c>
      <c r="J15" s="243"/>
    </row>
    <row r="16" spans="1:15" ht="23.25" customHeight="1" x14ac:dyDescent="0.2">
      <c r="A16" s="140" t="s">
        <v>26</v>
      </c>
      <c r="B16" s="38" t="s">
        <v>26</v>
      </c>
      <c r="C16" s="59"/>
      <c r="D16" s="60"/>
      <c r="E16" s="205"/>
      <c r="F16" s="206"/>
      <c r="G16" s="205"/>
      <c r="H16" s="206"/>
      <c r="I16" s="205">
        <f>SUMIF(F49:F64,A16,I49:I64)+SUMIF(F49:F64,"PSU",I49:I64)</f>
        <v>0</v>
      </c>
      <c r="J16" s="207"/>
    </row>
    <row r="17" spans="1:10" ht="23.25" customHeight="1" x14ac:dyDescent="0.2">
      <c r="A17" s="140" t="s">
        <v>27</v>
      </c>
      <c r="B17" s="38" t="s">
        <v>27</v>
      </c>
      <c r="C17" s="59"/>
      <c r="D17" s="60"/>
      <c r="E17" s="205"/>
      <c r="F17" s="206"/>
      <c r="G17" s="205"/>
      <c r="H17" s="206"/>
      <c r="I17" s="205">
        <f>SUMIF(F49:F64,A17,I49:I64)</f>
        <v>0</v>
      </c>
      <c r="J17" s="207"/>
    </row>
    <row r="18" spans="1:10" ht="23.25" customHeight="1" x14ac:dyDescent="0.2">
      <c r="A18" s="140" t="s">
        <v>28</v>
      </c>
      <c r="B18" s="38" t="s">
        <v>28</v>
      </c>
      <c r="C18" s="59"/>
      <c r="D18" s="60"/>
      <c r="E18" s="205"/>
      <c r="F18" s="206"/>
      <c r="G18" s="205"/>
      <c r="H18" s="206"/>
      <c r="I18" s="205">
        <f>SUMIF(F49:F64,A18,I49:I64)</f>
        <v>0</v>
      </c>
      <c r="J18" s="207"/>
    </row>
    <row r="19" spans="1:10" ht="23.25" customHeight="1" x14ac:dyDescent="0.2">
      <c r="A19" s="140" t="s">
        <v>96</v>
      </c>
      <c r="B19" s="38" t="s">
        <v>29</v>
      </c>
      <c r="C19" s="59"/>
      <c r="D19" s="60"/>
      <c r="E19" s="205"/>
      <c r="F19" s="206"/>
      <c r="G19" s="205"/>
      <c r="H19" s="206"/>
      <c r="I19" s="205">
        <f>SUMIF(F49:F64,A19,I49:I64)</f>
        <v>0</v>
      </c>
      <c r="J19" s="207"/>
    </row>
    <row r="20" spans="1:10" ht="23.25" customHeight="1" x14ac:dyDescent="0.2">
      <c r="A20" s="140" t="s">
        <v>97</v>
      </c>
      <c r="B20" s="38" t="s">
        <v>30</v>
      </c>
      <c r="C20" s="59"/>
      <c r="D20" s="60"/>
      <c r="E20" s="205"/>
      <c r="F20" s="206"/>
      <c r="G20" s="205"/>
      <c r="H20" s="206"/>
      <c r="I20" s="205">
        <f>SUMIF(F49:F64,A20,I49:I64)</f>
        <v>0</v>
      </c>
      <c r="J20" s="207"/>
    </row>
    <row r="21" spans="1:10" ht="23.25" customHeight="1" x14ac:dyDescent="0.2">
      <c r="A21" s="2"/>
      <c r="B21" s="48" t="s">
        <v>31</v>
      </c>
      <c r="C21" s="61"/>
      <c r="D21" s="62"/>
      <c r="E21" s="208"/>
      <c r="F21" s="244"/>
      <c r="G21" s="208"/>
      <c r="H21" s="244"/>
      <c r="I21" s="208">
        <f>SUM(I16:J20)</f>
        <v>0</v>
      </c>
      <c r="J21" s="209"/>
    </row>
    <row r="22" spans="1:10" ht="33" customHeight="1" x14ac:dyDescent="0.2">
      <c r="A22" s="2"/>
      <c r="B22" s="42" t="s">
        <v>35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59"/>
      <c r="D23" s="60"/>
      <c r="E23" s="64">
        <v>15</v>
      </c>
      <c r="F23" s="39" t="s">
        <v>0</v>
      </c>
      <c r="G23" s="203">
        <f>ZakladDPHSniVypocet</f>
        <v>0</v>
      </c>
      <c r="H23" s="204"/>
      <c r="I23" s="204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59"/>
      <c r="D24" s="60"/>
      <c r="E24" s="64">
        <f>SazbaDPH1</f>
        <v>15</v>
      </c>
      <c r="F24" s="39" t="s">
        <v>0</v>
      </c>
      <c r="G24" s="201">
        <f>A23</f>
        <v>0</v>
      </c>
      <c r="H24" s="202"/>
      <c r="I24" s="202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59"/>
      <c r="D25" s="60"/>
      <c r="E25" s="64">
        <v>21</v>
      </c>
      <c r="F25" s="39" t="s">
        <v>0</v>
      </c>
      <c r="G25" s="203">
        <f>ZakladDPHZaklVypocet</f>
        <v>0</v>
      </c>
      <c r="H25" s="204"/>
      <c r="I25" s="204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5"/>
      <c r="D26" s="52"/>
      <c r="E26" s="66">
        <f>SazbaDPH2</f>
        <v>21</v>
      </c>
      <c r="F26" s="30" t="s">
        <v>0</v>
      </c>
      <c r="G26" s="231">
        <f>A25</f>
        <v>0</v>
      </c>
      <c r="H26" s="232"/>
      <c r="I26" s="232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67"/>
      <c r="D27" s="68"/>
      <c r="E27" s="67"/>
      <c r="F27" s="16"/>
      <c r="G27" s="233">
        <f>CenaCelkem-(ZakladDPHSni+DPHSni+ZakladDPHZakl+DPHZakl)</f>
        <v>0</v>
      </c>
      <c r="H27" s="233"/>
      <c r="I27" s="233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25</v>
      </c>
      <c r="C28" s="115"/>
      <c r="D28" s="115"/>
      <c r="E28" s="116"/>
      <c r="F28" s="117"/>
      <c r="G28" s="211">
        <f>ZakladDPHSniVypocet+ZakladDPHZaklVypocet</f>
        <v>0</v>
      </c>
      <c r="H28" s="211"/>
      <c r="I28" s="211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37</v>
      </c>
      <c r="C29" s="119"/>
      <c r="D29" s="119"/>
      <c r="E29" s="119"/>
      <c r="F29" s="120"/>
      <c r="G29" s="210">
        <f>A27</f>
        <v>0</v>
      </c>
      <c r="H29" s="210"/>
      <c r="I29" s="210"/>
      <c r="J29" s="121" t="s">
        <v>62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9" t="s">
        <v>12</v>
      </c>
      <c r="D32" s="70"/>
      <c r="E32" s="70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1"/>
      <c r="D34" s="212"/>
      <c r="E34" s="213"/>
      <c r="G34" s="214"/>
      <c r="H34" s="215"/>
      <c r="I34" s="215"/>
      <c r="J34" s="25"/>
    </row>
    <row r="35" spans="1:10" ht="12.75" customHeight="1" x14ac:dyDescent="0.2">
      <c r="A35" s="2"/>
      <c r="B35" s="2"/>
      <c r="D35" s="200" t="s">
        <v>2</v>
      </c>
      <c r="E35" s="200"/>
      <c r="H35" s="10" t="s">
        <v>3</v>
      </c>
      <c r="J35" s="9"/>
    </row>
    <row r="36" spans="1:10" ht="13.5" customHeight="1" thickBot="1" x14ac:dyDescent="0.25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hidden="1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60</v>
      </c>
      <c r="C39" s="195"/>
      <c r="D39" s="195"/>
      <c r="E39" s="195"/>
      <c r="F39" s="101">
        <f>'01 01 Pol'!AE121</f>
        <v>0</v>
      </c>
      <c r="G39" s="102">
        <f>'01 01 Pol'!AF121</f>
        <v>0</v>
      </c>
      <c r="H39" s="103">
        <f>(F39*SazbaDPH1/100)+(G39*SazbaDPH2/100)</f>
        <v>0</v>
      </c>
      <c r="I39" s="103">
        <f>F39+G39+H39</f>
        <v>0</v>
      </c>
      <c r="J39" s="104" t="str">
        <f>IF(_xlfn.SINGLE(CenaCelkemVypocet)=0,"",I39/_xlfn.SINGLE(CenaCelkemVypocet)*100)</f>
        <v/>
      </c>
    </row>
    <row r="40" spans="1:10" ht="25.5" hidden="1" customHeight="1" x14ac:dyDescent="0.2">
      <c r="A40" s="90">
        <v>2</v>
      </c>
      <c r="B40" s="105" t="s">
        <v>43</v>
      </c>
      <c r="C40" s="196" t="s">
        <v>44</v>
      </c>
      <c r="D40" s="196"/>
      <c r="E40" s="196"/>
      <c r="F40" s="106">
        <f>'01 01 Pol'!AE121</f>
        <v>0</v>
      </c>
      <c r="G40" s="107">
        <f>'01 01 Pol'!AF121</f>
        <v>0</v>
      </c>
      <c r="H40" s="107">
        <f>(F40*SazbaDPH1/100)+(G40*SazbaDPH2/100)</f>
        <v>0</v>
      </c>
      <c r="I40" s="107">
        <f>F40+G40+H40</f>
        <v>0</v>
      </c>
      <c r="J40" s="108" t="str">
        <f>IF(_xlfn.SINGLE(CenaCelkemVypocet)=0,"",I40/_xlfn.SINGLE(CenaCelkemVypocet)*100)</f>
        <v/>
      </c>
    </row>
    <row r="41" spans="1:10" ht="25.5" hidden="1" customHeight="1" x14ac:dyDescent="0.2">
      <c r="A41" s="90">
        <v>3</v>
      </c>
      <c r="B41" s="109" t="s">
        <v>43</v>
      </c>
      <c r="C41" s="195" t="s">
        <v>44</v>
      </c>
      <c r="D41" s="195"/>
      <c r="E41" s="195"/>
      <c r="F41" s="110">
        <f>'01 01 Pol'!AE121</f>
        <v>0</v>
      </c>
      <c r="G41" s="103">
        <f>'01 01 Pol'!AF121</f>
        <v>0</v>
      </c>
      <c r="H41" s="103">
        <f>(F41*SazbaDPH1/100)+(G41*SazbaDPH2/100)</f>
        <v>0</v>
      </c>
      <c r="I41" s="103">
        <f>F41+G41+H41</f>
        <v>0</v>
      </c>
      <c r="J41" s="104" t="str">
        <f>IF(_xlfn.SINGLE(CenaCelkemVypocet)=0,"",I41/_xlfn.SINGLE(CenaCelkemVypocet)*100)</f>
        <v/>
      </c>
    </row>
    <row r="42" spans="1:10" ht="25.5" hidden="1" customHeight="1" x14ac:dyDescent="0.2">
      <c r="A42" s="90"/>
      <c r="B42" s="197" t="s">
        <v>61</v>
      </c>
      <c r="C42" s="198"/>
      <c r="D42" s="198"/>
      <c r="E42" s="199"/>
      <c r="F42" s="111">
        <f>SUMIF(A39:A41,"=1",F39:F41)</f>
        <v>0</v>
      </c>
      <c r="G42" s="112">
        <f>SUMIF(A39:A41,"=1",G39:G41)</f>
        <v>0</v>
      </c>
      <c r="H42" s="112">
        <f>SUMIF(A39:A41,"=1",H39:H41)</f>
        <v>0</v>
      </c>
      <c r="I42" s="112">
        <f>SUMIF(A39:A41,"=1",I39:I41)</f>
        <v>0</v>
      </c>
      <c r="J42" s="113">
        <f>SUMIF(A39:A41,"=1",J39:J41)</f>
        <v>0</v>
      </c>
    </row>
    <row r="46" spans="1:10" ht="15.75" x14ac:dyDescent="0.25">
      <c r="B46" s="122" t="s">
        <v>63</v>
      </c>
    </row>
    <row r="48" spans="1:10" ht="25.5" customHeight="1" x14ac:dyDescent="0.2">
      <c r="A48" s="124"/>
      <c r="B48" s="127" t="s">
        <v>18</v>
      </c>
      <c r="C48" s="127" t="s">
        <v>6</v>
      </c>
      <c r="D48" s="128"/>
      <c r="E48" s="128"/>
      <c r="F48" s="129" t="s">
        <v>64</v>
      </c>
      <c r="G48" s="129"/>
      <c r="H48" s="129"/>
      <c r="I48" s="129" t="s">
        <v>31</v>
      </c>
      <c r="J48" s="129" t="s">
        <v>0</v>
      </c>
    </row>
    <row r="49" spans="1:10" ht="36.75" customHeight="1" x14ac:dyDescent="0.2">
      <c r="A49" s="125"/>
      <c r="B49" s="130" t="s">
        <v>65</v>
      </c>
      <c r="C49" s="193" t="s">
        <v>66</v>
      </c>
      <c r="D49" s="194"/>
      <c r="E49" s="194"/>
      <c r="F49" s="136" t="s">
        <v>26</v>
      </c>
      <c r="G49" s="137"/>
      <c r="H49" s="137"/>
      <c r="I49" s="137">
        <f>'01 01 Pol'!G8</f>
        <v>0</v>
      </c>
      <c r="J49" s="134" t="str">
        <f>IF(I65=0,"",I49/I65*100)</f>
        <v/>
      </c>
    </row>
    <row r="50" spans="1:10" ht="36.75" customHeight="1" x14ac:dyDescent="0.2">
      <c r="A50" s="125"/>
      <c r="B50" s="130" t="s">
        <v>67</v>
      </c>
      <c r="C50" s="193" t="s">
        <v>68</v>
      </c>
      <c r="D50" s="194"/>
      <c r="E50" s="194"/>
      <c r="F50" s="136" t="s">
        <v>26</v>
      </c>
      <c r="G50" s="137"/>
      <c r="H50" s="137"/>
      <c r="I50" s="137">
        <f>'01 01 Pol'!G12</f>
        <v>0</v>
      </c>
      <c r="J50" s="134" t="str">
        <f>IF(I65=0,"",I50/I65*100)</f>
        <v/>
      </c>
    </row>
    <row r="51" spans="1:10" ht="36.75" customHeight="1" x14ac:dyDescent="0.2">
      <c r="A51" s="125"/>
      <c r="B51" s="130" t="s">
        <v>69</v>
      </c>
      <c r="C51" s="193" t="s">
        <v>70</v>
      </c>
      <c r="D51" s="194"/>
      <c r="E51" s="194"/>
      <c r="F51" s="136" t="s">
        <v>26</v>
      </c>
      <c r="G51" s="137"/>
      <c r="H51" s="137"/>
      <c r="I51" s="137">
        <f>'01 01 Pol'!G22</f>
        <v>0</v>
      </c>
      <c r="J51" s="134" t="str">
        <f>IF(I65=0,"",I51/I65*100)</f>
        <v/>
      </c>
    </row>
    <row r="52" spans="1:10" ht="36.75" customHeight="1" x14ac:dyDescent="0.2">
      <c r="A52" s="125"/>
      <c r="B52" s="130" t="s">
        <v>71</v>
      </c>
      <c r="C52" s="193" t="s">
        <v>72</v>
      </c>
      <c r="D52" s="194"/>
      <c r="E52" s="194"/>
      <c r="F52" s="136" t="s">
        <v>26</v>
      </c>
      <c r="G52" s="137"/>
      <c r="H52" s="137"/>
      <c r="I52" s="137">
        <f>'01 01 Pol'!G33</f>
        <v>0</v>
      </c>
      <c r="J52" s="134" t="str">
        <f>IF(I65=0,"",I52/I65*100)</f>
        <v/>
      </c>
    </row>
    <row r="53" spans="1:10" ht="36.75" customHeight="1" x14ac:dyDescent="0.2">
      <c r="A53" s="125"/>
      <c r="B53" s="130" t="s">
        <v>73</v>
      </c>
      <c r="C53" s="193" t="s">
        <v>74</v>
      </c>
      <c r="D53" s="194"/>
      <c r="E53" s="194"/>
      <c r="F53" s="136" t="s">
        <v>26</v>
      </c>
      <c r="G53" s="137"/>
      <c r="H53" s="137"/>
      <c r="I53" s="137">
        <f>'01 01 Pol'!G37</f>
        <v>0</v>
      </c>
      <c r="J53" s="134" t="str">
        <f>IF(I65=0,"",I53/I65*100)</f>
        <v/>
      </c>
    </row>
    <row r="54" spans="1:10" ht="36.75" customHeight="1" x14ac:dyDescent="0.2">
      <c r="A54" s="125"/>
      <c r="B54" s="130" t="s">
        <v>75</v>
      </c>
      <c r="C54" s="193" t="s">
        <v>76</v>
      </c>
      <c r="D54" s="194"/>
      <c r="E54" s="194"/>
      <c r="F54" s="136" t="s">
        <v>26</v>
      </c>
      <c r="G54" s="137"/>
      <c r="H54" s="137"/>
      <c r="I54" s="137">
        <f>'01 01 Pol'!G43</f>
        <v>0</v>
      </c>
      <c r="J54" s="134" t="str">
        <f>IF(I65=0,"",I54/I65*100)</f>
        <v/>
      </c>
    </row>
    <row r="55" spans="1:10" ht="36.75" customHeight="1" x14ac:dyDescent="0.2">
      <c r="A55" s="125"/>
      <c r="B55" s="130" t="s">
        <v>77</v>
      </c>
      <c r="C55" s="193" t="s">
        <v>78</v>
      </c>
      <c r="D55" s="194"/>
      <c r="E55" s="194"/>
      <c r="F55" s="136" t="s">
        <v>26</v>
      </c>
      <c r="G55" s="137"/>
      <c r="H55" s="137"/>
      <c r="I55" s="137">
        <f>'01 01 Pol'!G51</f>
        <v>0</v>
      </c>
      <c r="J55" s="134" t="str">
        <f>IF(I65=0,"",I55/I65*100)</f>
        <v/>
      </c>
    </row>
    <row r="56" spans="1:10" ht="36.75" customHeight="1" x14ac:dyDescent="0.2">
      <c r="A56" s="125"/>
      <c r="B56" s="130" t="s">
        <v>79</v>
      </c>
      <c r="C56" s="193" t="s">
        <v>80</v>
      </c>
      <c r="D56" s="194"/>
      <c r="E56" s="194"/>
      <c r="F56" s="136" t="s">
        <v>26</v>
      </c>
      <c r="G56" s="137"/>
      <c r="H56" s="137"/>
      <c r="I56" s="137">
        <f>'01 01 Pol'!G58</f>
        <v>0</v>
      </c>
      <c r="J56" s="134" t="str">
        <f>IF(I65=0,"",I56/I65*100)</f>
        <v/>
      </c>
    </row>
    <row r="57" spans="1:10" ht="36.75" customHeight="1" x14ac:dyDescent="0.2">
      <c r="A57" s="125"/>
      <c r="B57" s="130" t="s">
        <v>81</v>
      </c>
      <c r="C57" s="193" t="s">
        <v>82</v>
      </c>
      <c r="D57" s="194"/>
      <c r="E57" s="194"/>
      <c r="F57" s="136" t="s">
        <v>27</v>
      </c>
      <c r="G57" s="137"/>
      <c r="H57" s="137"/>
      <c r="I57" s="137">
        <f>'01 01 Pol'!G60</f>
        <v>0</v>
      </c>
      <c r="J57" s="134" t="str">
        <f>IF(I65=0,"",I57/I65*100)</f>
        <v/>
      </c>
    </row>
    <row r="58" spans="1:10" ht="36.75" customHeight="1" x14ac:dyDescent="0.2">
      <c r="A58" s="125"/>
      <c r="B58" s="130" t="s">
        <v>83</v>
      </c>
      <c r="C58" s="193" t="s">
        <v>84</v>
      </c>
      <c r="D58" s="194"/>
      <c r="E58" s="194"/>
      <c r="F58" s="136" t="s">
        <v>27</v>
      </c>
      <c r="G58" s="137"/>
      <c r="H58" s="137"/>
      <c r="I58" s="137">
        <f>'01 01 Pol'!G62</f>
        <v>0</v>
      </c>
      <c r="J58" s="134" t="str">
        <f>IF(I65=0,"",I58/I65*100)</f>
        <v/>
      </c>
    </row>
    <row r="59" spans="1:10" ht="36.75" customHeight="1" x14ac:dyDescent="0.2">
      <c r="A59" s="125"/>
      <c r="B59" s="130" t="s">
        <v>85</v>
      </c>
      <c r="C59" s="193" t="s">
        <v>86</v>
      </c>
      <c r="D59" s="194"/>
      <c r="E59" s="194"/>
      <c r="F59" s="136" t="s">
        <v>27</v>
      </c>
      <c r="G59" s="137"/>
      <c r="H59" s="137"/>
      <c r="I59" s="137">
        <f>'01 01 Pol'!G65</f>
        <v>0</v>
      </c>
      <c r="J59" s="134" t="str">
        <f>IF(I65=0,"",I59/I65*100)</f>
        <v/>
      </c>
    </row>
    <row r="60" spans="1:10" ht="36.75" customHeight="1" x14ac:dyDescent="0.2">
      <c r="A60" s="125"/>
      <c r="B60" s="130" t="s">
        <v>87</v>
      </c>
      <c r="C60" s="193" t="s">
        <v>88</v>
      </c>
      <c r="D60" s="194"/>
      <c r="E60" s="194"/>
      <c r="F60" s="136" t="s">
        <v>27</v>
      </c>
      <c r="G60" s="137"/>
      <c r="H60" s="137"/>
      <c r="I60" s="137">
        <f>'01 01 Pol'!G91</f>
        <v>0</v>
      </c>
      <c r="J60" s="134" t="str">
        <f>IF(I65=0,"",I60/I65*100)</f>
        <v/>
      </c>
    </row>
    <row r="61" spans="1:10" ht="36.75" customHeight="1" x14ac:dyDescent="0.2">
      <c r="A61" s="125"/>
      <c r="B61" s="130" t="s">
        <v>89</v>
      </c>
      <c r="C61" s="193" t="s">
        <v>90</v>
      </c>
      <c r="D61" s="194"/>
      <c r="E61" s="194"/>
      <c r="F61" s="136" t="s">
        <v>27</v>
      </c>
      <c r="G61" s="137"/>
      <c r="H61" s="137"/>
      <c r="I61" s="137">
        <f>'01 01 Pol'!G93</f>
        <v>0</v>
      </c>
      <c r="J61" s="134" t="str">
        <f>IF(I65=0,"",I61/I65*100)</f>
        <v/>
      </c>
    </row>
    <row r="62" spans="1:10" ht="36.75" customHeight="1" x14ac:dyDescent="0.2">
      <c r="A62" s="125"/>
      <c r="B62" s="130" t="s">
        <v>91</v>
      </c>
      <c r="C62" s="193" t="s">
        <v>92</v>
      </c>
      <c r="D62" s="194"/>
      <c r="E62" s="194"/>
      <c r="F62" s="136" t="s">
        <v>27</v>
      </c>
      <c r="G62" s="137"/>
      <c r="H62" s="137"/>
      <c r="I62" s="137">
        <f>'01 01 Pol'!G98</f>
        <v>0</v>
      </c>
      <c r="J62" s="134" t="str">
        <f>IF(I65=0,"",I62/I65*100)</f>
        <v/>
      </c>
    </row>
    <row r="63" spans="1:10" ht="36.75" customHeight="1" x14ac:dyDescent="0.2">
      <c r="A63" s="125"/>
      <c r="B63" s="130" t="s">
        <v>93</v>
      </c>
      <c r="C63" s="193" t="s">
        <v>94</v>
      </c>
      <c r="D63" s="194"/>
      <c r="E63" s="194"/>
      <c r="F63" s="136" t="s">
        <v>95</v>
      </c>
      <c r="G63" s="137"/>
      <c r="H63" s="137"/>
      <c r="I63" s="137">
        <f>'01 01 Pol'!G109</f>
        <v>0</v>
      </c>
      <c r="J63" s="134" t="str">
        <f>IF(I65=0,"",I63/I65*100)</f>
        <v/>
      </c>
    </row>
    <row r="64" spans="1:10" ht="36.75" customHeight="1" x14ac:dyDescent="0.2">
      <c r="A64" s="125"/>
      <c r="B64" s="130" t="s">
        <v>96</v>
      </c>
      <c r="C64" s="193" t="s">
        <v>29</v>
      </c>
      <c r="D64" s="194"/>
      <c r="E64" s="194"/>
      <c r="F64" s="136" t="s">
        <v>96</v>
      </c>
      <c r="G64" s="137"/>
      <c r="H64" s="137"/>
      <c r="I64" s="137">
        <f>'01 01 Pol'!G117</f>
        <v>0</v>
      </c>
      <c r="J64" s="134" t="str">
        <f>IF(I65=0,"",I64/I65*100)</f>
        <v/>
      </c>
    </row>
    <row r="65" spans="1:10" ht="25.5" customHeight="1" x14ac:dyDescent="0.2">
      <c r="A65" s="126"/>
      <c r="B65" s="131" t="s">
        <v>1</v>
      </c>
      <c r="C65" s="132"/>
      <c r="D65" s="133"/>
      <c r="E65" s="133"/>
      <c r="F65" s="138"/>
      <c r="G65" s="139"/>
      <c r="H65" s="139"/>
      <c r="I65" s="139">
        <f>SUM(I49:I64)</f>
        <v>0</v>
      </c>
      <c r="J65" s="135">
        <f>SUM(J49:J64)</f>
        <v>0</v>
      </c>
    </row>
    <row r="66" spans="1:10" x14ac:dyDescent="0.2">
      <c r="F66" s="88"/>
      <c r="G66" s="88"/>
      <c r="H66" s="88"/>
      <c r="I66" s="88"/>
      <c r="J66" s="89"/>
    </row>
    <row r="67" spans="1:10" x14ac:dyDescent="0.2">
      <c r="F67" s="88"/>
      <c r="G67" s="88"/>
      <c r="H67" s="88"/>
      <c r="I67" s="88"/>
      <c r="J67" s="89"/>
    </row>
    <row r="68" spans="1:10" x14ac:dyDescent="0.2">
      <c r="F68" s="88"/>
      <c r="G68" s="88"/>
      <c r="H68" s="88"/>
      <c r="I68" s="88"/>
      <c r="J68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5" t="s">
        <v>7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50" t="s">
        <v>8</v>
      </c>
      <c r="B2" s="49"/>
      <c r="C2" s="247"/>
      <c r="D2" s="247"/>
      <c r="E2" s="247"/>
      <c r="F2" s="247"/>
      <c r="G2" s="248"/>
    </row>
    <row r="3" spans="1:7" ht="24.95" customHeight="1" x14ac:dyDescent="0.2">
      <c r="A3" s="50" t="s">
        <v>9</v>
      </c>
      <c r="B3" s="49"/>
      <c r="C3" s="247"/>
      <c r="D3" s="247"/>
      <c r="E3" s="247"/>
      <c r="F3" s="247"/>
      <c r="G3" s="248"/>
    </row>
    <row r="4" spans="1:7" ht="24.95" customHeight="1" x14ac:dyDescent="0.2">
      <c r="A4" s="50" t="s">
        <v>10</v>
      </c>
      <c r="B4" s="49"/>
      <c r="C4" s="247"/>
      <c r="D4" s="247"/>
      <c r="E4" s="247"/>
      <c r="F4" s="247"/>
      <c r="G4" s="248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F74A-7158-44DE-9E3C-AB610B8BC839}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C5" sqref="C5"/>
    </sheetView>
  </sheetViews>
  <sheetFormatPr defaultRowHeight="12.75" outlineLevelRow="1" x14ac:dyDescent="0.2"/>
  <cols>
    <col min="1" max="1" width="3.42578125" customWidth="1"/>
    <col min="2" max="2" width="12.5703125" style="123" customWidth="1"/>
    <col min="3" max="3" width="38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9" t="s">
        <v>7</v>
      </c>
      <c r="B1" s="249"/>
      <c r="C1" s="249"/>
      <c r="D1" s="249"/>
      <c r="E1" s="249"/>
      <c r="F1" s="249"/>
      <c r="G1" s="249"/>
      <c r="AG1" t="s">
        <v>98</v>
      </c>
    </row>
    <row r="2" spans="1:60" ht="24.95" customHeight="1" x14ac:dyDescent="0.2">
      <c r="A2" s="141" t="s">
        <v>8</v>
      </c>
      <c r="B2" s="49" t="s">
        <v>47</v>
      </c>
      <c r="C2" s="250" t="s">
        <v>304</v>
      </c>
      <c r="D2" s="251"/>
      <c r="E2" s="251"/>
      <c r="F2" s="251"/>
      <c r="G2" s="252"/>
      <c r="AG2" t="s">
        <v>99</v>
      </c>
    </row>
    <row r="3" spans="1:60" ht="24.95" customHeight="1" x14ac:dyDescent="0.2">
      <c r="A3" s="141" t="s">
        <v>9</v>
      </c>
      <c r="B3" s="49" t="s">
        <v>43</v>
      </c>
      <c r="C3" s="250" t="s">
        <v>304</v>
      </c>
      <c r="D3" s="251"/>
      <c r="E3" s="251"/>
      <c r="F3" s="251"/>
      <c r="G3" s="252"/>
      <c r="AC3" s="123" t="s">
        <v>99</v>
      </c>
      <c r="AG3" t="s">
        <v>100</v>
      </c>
    </row>
    <row r="4" spans="1:60" ht="24.95" customHeight="1" x14ac:dyDescent="0.2">
      <c r="A4" s="142" t="s">
        <v>10</v>
      </c>
      <c r="B4" s="143" t="s">
        <v>43</v>
      </c>
      <c r="C4" s="253" t="s">
        <v>304</v>
      </c>
      <c r="D4" s="254"/>
      <c r="E4" s="254"/>
      <c r="F4" s="254"/>
      <c r="G4" s="255"/>
      <c r="AG4" t="s">
        <v>101</v>
      </c>
    </row>
    <row r="5" spans="1:60" x14ac:dyDescent="0.2">
      <c r="D5" s="10"/>
    </row>
    <row r="6" spans="1:60" ht="38.25" x14ac:dyDescent="0.2">
      <c r="A6" s="145" t="s">
        <v>102</v>
      </c>
      <c r="B6" s="147" t="s">
        <v>103</v>
      </c>
      <c r="C6" s="147" t="s">
        <v>104</v>
      </c>
      <c r="D6" s="146" t="s">
        <v>105</v>
      </c>
      <c r="E6" s="145" t="s">
        <v>106</v>
      </c>
      <c r="F6" s="144" t="s">
        <v>107</v>
      </c>
      <c r="G6" s="145" t="s">
        <v>31</v>
      </c>
      <c r="H6" s="148" t="s">
        <v>32</v>
      </c>
      <c r="I6" s="148" t="s">
        <v>108</v>
      </c>
      <c r="J6" s="148" t="s">
        <v>33</v>
      </c>
      <c r="K6" s="148" t="s">
        <v>109</v>
      </c>
      <c r="L6" s="148" t="s">
        <v>110</v>
      </c>
      <c r="M6" s="148" t="s">
        <v>111</v>
      </c>
      <c r="N6" s="148" t="s">
        <v>112</v>
      </c>
      <c r="O6" s="148" t="s">
        <v>113</v>
      </c>
      <c r="P6" s="148" t="s">
        <v>114</v>
      </c>
      <c r="Q6" s="148" t="s">
        <v>115</v>
      </c>
      <c r="R6" s="148" t="s">
        <v>116</v>
      </c>
      <c r="S6" s="148" t="s">
        <v>117</v>
      </c>
      <c r="T6" s="148" t="s">
        <v>118</v>
      </c>
      <c r="U6" s="148" t="s">
        <v>119</v>
      </c>
      <c r="V6" s="148" t="s">
        <v>120</v>
      </c>
      <c r="W6" s="148" t="s">
        <v>121</v>
      </c>
      <c r="X6" s="148" t="s">
        <v>122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">
      <c r="A8" s="164" t="s">
        <v>123</v>
      </c>
      <c r="B8" s="165" t="s">
        <v>65</v>
      </c>
      <c r="C8" s="184" t="s">
        <v>66</v>
      </c>
      <c r="D8" s="166"/>
      <c r="E8" s="167"/>
      <c r="F8" s="168"/>
      <c r="G8" s="169">
        <f>SUMIF(AG9:AG11,"&lt;&gt;NOR",G9:G11)</f>
        <v>0</v>
      </c>
      <c r="H8" s="163"/>
      <c r="I8" s="163">
        <f>SUM(I9:I11)</f>
        <v>0</v>
      </c>
      <c r="J8" s="163"/>
      <c r="K8" s="163">
        <f>SUM(K9:K11)</f>
        <v>0</v>
      </c>
      <c r="L8" s="163"/>
      <c r="M8" s="163">
        <f>SUM(M9:M11)</f>
        <v>0</v>
      </c>
      <c r="N8" s="163"/>
      <c r="O8" s="163">
        <f>SUM(O9:O11)</f>
        <v>3.18</v>
      </c>
      <c r="P8" s="163"/>
      <c r="Q8" s="163">
        <f>SUM(Q9:Q11)</f>
        <v>0</v>
      </c>
      <c r="R8" s="163"/>
      <c r="S8" s="163"/>
      <c r="T8" s="163"/>
      <c r="U8" s="163"/>
      <c r="V8" s="163">
        <f>SUM(V9:V11)</f>
        <v>9.07</v>
      </c>
      <c r="W8" s="163"/>
      <c r="X8" s="163"/>
      <c r="AG8" t="s">
        <v>124</v>
      </c>
    </row>
    <row r="9" spans="1:60" outlineLevel="1" x14ac:dyDescent="0.2">
      <c r="A9" s="170">
        <v>1</v>
      </c>
      <c r="B9" s="171" t="s">
        <v>125</v>
      </c>
      <c r="C9" s="185" t="s">
        <v>126</v>
      </c>
      <c r="D9" s="172" t="s">
        <v>127</v>
      </c>
      <c r="E9" s="173">
        <v>11.38575</v>
      </c>
      <c r="F9" s="174"/>
      <c r="G9" s="175">
        <f>ROUND(E9*F9,2)</f>
        <v>0</v>
      </c>
      <c r="H9" s="160"/>
      <c r="I9" s="159">
        <f>ROUND(E9*H9,2)</f>
        <v>0</v>
      </c>
      <c r="J9" s="160"/>
      <c r="K9" s="159">
        <f>ROUND(E9*J9,2)</f>
        <v>0</v>
      </c>
      <c r="L9" s="159">
        <v>21</v>
      </c>
      <c r="M9" s="159">
        <f>G9*(1+L9/100)</f>
        <v>0</v>
      </c>
      <c r="N9" s="159">
        <v>0.27964</v>
      </c>
      <c r="O9" s="159">
        <f>ROUND(E9*N9,2)</f>
        <v>3.18</v>
      </c>
      <c r="P9" s="159">
        <v>0</v>
      </c>
      <c r="Q9" s="159">
        <f>ROUND(E9*P9,2)</f>
        <v>0</v>
      </c>
      <c r="R9" s="159"/>
      <c r="S9" s="159" t="s">
        <v>128</v>
      </c>
      <c r="T9" s="159" t="s">
        <v>128</v>
      </c>
      <c r="U9" s="159">
        <v>0.79649999999999999</v>
      </c>
      <c r="V9" s="159">
        <f>ROUND(E9*U9,2)</f>
        <v>9.07</v>
      </c>
      <c r="W9" s="159"/>
      <c r="X9" s="159" t="s">
        <v>129</v>
      </c>
      <c r="Y9" s="149"/>
      <c r="Z9" s="149"/>
      <c r="AA9" s="149"/>
      <c r="AB9" s="149"/>
      <c r="AC9" s="149"/>
      <c r="AD9" s="149"/>
      <c r="AE9" s="149"/>
      <c r="AF9" s="149"/>
      <c r="AG9" s="149" t="s">
        <v>130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6"/>
      <c r="B10" s="157"/>
      <c r="C10" s="186" t="s">
        <v>131</v>
      </c>
      <c r="D10" s="161"/>
      <c r="E10" s="162">
        <v>9.6637500000000003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132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6"/>
      <c r="B11" s="157"/>
      <c r="C11" s="186" t="s">
        <v>133</v>
      </c>
      <c r="D11" s="161"/>
      <c r="E11" s="162">
        <v>1.722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132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x14ac:dyDescent="0.2">
      <c r="A12" s="164" t="s">
        <v>123</v>
      </c>
      <c r="B12" s="165" t="s">
        <v>67</v>
      </c>
      <c r="C12" s="184" t="s">
        <v>68</v>
      </c>
      <c r="D12" s="166"/>
      <c r="E12" s="167"/>
      <c r="F12" s="168"/>
      <c r="G12" s="169">
        <f>SUMIF(AG13:AG21,"&lt;&gt;NOR",G13:G21)</f>
        <v>0</v>
      </c>
      <c r="H12" s="163"/>
      <c r="I12" s="163">
        <f>SUM(I13:I21)</f>
        <v>0</v>
      </c>
      <c r="J12" s="163"/>
      <c r="K12" s="163">
        <f>SUM(K13:K21)</f>
        <v>0</v>
      </c>
      <c r="L12" s="163"/>
      <c r="M12" s="163">
        <f>SUM(M13:M21)</f>
        <v>0</v>
      </c>
      <c r="N12" s="163"/>
      <c r="O12" s="163">
        <f>SUM(O13:O21)</f>
        <v>0.94000000000000006</v>
      </c>
      <c r="P12" s="163"/>
      <c r="Q12" s="163">
        <f>SUM(Q13:Q21)</f>
        <v>0.1</v>
      </c>
      <c r="R12" s="163"/>
      <c r="S12" s="163"/>
      <c r="T12" s="163"/>
      <c r="U12" s="163"/>
      <c r="V12" s="163">
        <f>SUM(V13:V21)</f>
        <v>26.189999999999998</v>
      </c>
      <c r="W12" s="163"/>
      <c r="X12" s="163"/>
      <c r="AG12" t="s">
        <v>124</v>
      </c>
    </row>
    <row r="13" spans="1:60" outlineLevel="1" x14ac:dyDescent="0.2">
      <c r="A13" s="170">
        <v>2</v>
      </c>
      <c r="B13" s="171" t="s">
        <v>134</v>
      </c>
      <c r="C13" s="185" t="s">
        <v>135</v>
      </c>
      <c r="D13" s="172" t="s">
        <v>127</v>
      </c>
      <c r="E13" s="173">
        <v>9.6637500000000003</v>
      </c>
      <c r="F13" s="174"/>
      <c r="G13" s="175">
        <f>ROUND(E13*F13,2)</f>
        <v>0</v>
      </c>
      <c r="H13" s="160"/>
      <c r="I13" s="159">
        <f>ROUND(E13*H13,2)</f>
        <v>0</v>
      </c>
      <c r="J13" s="160"/>
      <c r="K13" s="159">
        <f>ROUND(E13*J13,2)</f>
        <v>0</v>
      </c>
      <c r="L13" s="159">
        <v>21</v>
      </c>
      <c r="M13" s="159">
        <f>G13*(1+L13/100)</f>
        <v>0</v>
      </c>
      <c r="N13" s="159">
        <v>4.7660000000000001E-2</v>
      </c>
      <c r="O13" s="159">
        <f>ROUND(E13*N13,2)</f>
        <v>0.46</v>
      </c>
      <c r="P13" s="159">
        <v>0</v>
      </c>
      <c r="Q13" s="159">
        <f>ROUND(E13*P13,2)</f>
        <v>0</v>
      </c>
      <c r="R13" s="159"/>
      <c r="S13" s="159" t="s">
        <v>128</v>
      </c>
      <c r="T13" s="159" t="s">
        <v>128</v>
      </c>
      <c r="U13" s="159">
        <v>0.84</v>
      </c>
      <c r="V13" s="159">
        <f>ROUND(E13*U13,2)</f>
        <v>8.1199999999999992</v>
      </c>
      <c r="W13" s="159"/>
      <c r="X13" s="159" t="s">
        <v>129</v>
      </c>
      <c r="Y13" s="149"/>
      <c r="Z13" s="149"/>
      <c r="AA13" s="149"/>
      <c r="AB13" s="149"/>
      <c r="AC13" s="149"/>
      <c r="AD13" s="149"/>
      <c r="AE13" s="149"/>
      <c r="AF13" s="149"/>
      <c r="AG13" s="149" t="s">
        <v>130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6"/>
      <c r="B14" s="157"/>
      <c r="C14" s="186" t="s">
        <v>131</v>
      </c>
      <c r="D14" s="161"/>
      <c r="E14" s="162">
        <v>9.6637500000000003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132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70">
        <v>3</v>
      </c>
      <c r="B15" s="171" t="s">
        <v>136</v>
      </c>
      <c r="C15" s="185" t="s">
        <v>137</v>
      </c>
      <c r="D15" s="172" t="s">
        <v>127</v>
      </c>
      <c r="E15" s="173">
        <v>5.8905000000000003</v>
      </c>
      <c r="F15" s="174"/>
      <c r="G15" s="175">
        <f>ROUND(E15*F15,2)</f>
        <v>0</v>
      </c>
      <c r="H15" s="160"/>
      <c r="I15" s="159">
        <f>ROUND(E15*H15,2)</f>
        <v>0</v>
      </c>
      <c r="J15" s="160"/>
      <c r="K15" s="159">
        <f>ROUND(E15*J15,2)</f>
        <v>0</v>
      </c>
      <c r="L15" s="159">
        <v>21</v>
      </c>
      <c r="M15" s="159">
        <f>G15*(1+L15/100)</f>
        <v>0</v>
      </c>
      <c r="N15" s="159">
        <v>5.3690000000000002E-2</v>
      </c>
      <c r="O15" s="159">
        <f>ROUND(E15*N15,2)</f>
        <v>0.32</v>
      </c>
      <c r="P15" s="159">
        <v>0</v>
      </c>
      <c r="Q15" s="159">
        <f>ROUND(E15*P15,2)</f>
        <v>0</v>
      </c>
      <c r="R15" s="159"/>
      <c r="S15" s="159" t="s">
        <v>128</v>
      </c>
      <c r="T15" s="159" t="s">
        <v>128</v>
      </c>
      <c r="U15" s="159">
        <v>1.17717</v>
      </c>
      <c r="V15" s="159">
        <f>ROUND(E15*U15,2)</f>
        <v>6.93</v>
      </c>
      <c r="W15" s="159"/>
      <c r="X15" s="159" t="s">
        <v>129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130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6"/>
      <c r="B16" s="157"/>
      <c r="C16" s="186" t="s">
        <v>138</v>
      </c>
      <c r="D16" s="161"/>
      <c r="E16" s="162">
        <v>5.8905000000000003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132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70">
        <v>4</v>
      </c>
      <c r="B17" s="171" t="s">
        <v>139</v>
      </c>
      <c r="C17" s="185" t="s">
        <v>140</v>
      </c>
      <c r="D17" s="172" t="s">
        <v>127</v>
      </c>
      <c r="E17" s="173">
        <v>11.373749999999999</v>
      </c>
      <c r="F17" s="174"/>
      <c r="G17" s="175">
        <f>ROUND(E17*F17,2)</f>
        <v>0</v>
      </c>
      <c r="H17" s="160"/>
      <c r="I17" s="159">
        <f>ROUND(E17*H17,2)</f>
        <v>0</v>
      </c>
      <c r="J17" s="160"/>
      <c r="K17" s="159">
        <f>ROUND(E17*J17,2)</f>
        <v>0</v>
      </c>
      <c r="L17" s="159">
        <v>21</v>
      </c>
      <c r="M17" s="159">
        <f>G17*(1+L17/100)</f>
        <v>0</v>
      </c>
      <c r="N17" s="159">
        <v>3.4000000000000002E-4</v>
      </c>
      <c r="O17" s="159">
        <f>ROUND(E17*N17,2)</f>
        <v>0</v>
      </c>
      <c r="P17" s="159">
        <v>0</v>
      </c>
      <c r="Q17" s="159">
        <f>ROUND(E17*P17,2)</f>
        <v>0</v>
      </c>
      <c r="R17" s="159"/>
      <c r="S17" s="159" t="s">
        <v>128</v>
      </c>
      <c r="T17" s="159" t="s">
        <v>128</v>
      </c>
      <c r="U17" s="159">
        <v>0.24</v>
      </c>
      <c r="V17" s="159">
        <f>ROUND(E17*U17,2)</f>
        <v>2.73</v>
      </c>
      <c r="W17" s="159"/>
      <c r="X17" s="159" t="s">
        <v>129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130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6"/>
      <c r="B18" s="157"/>
      <c r="C18" s="186" t="s">
        <v>131</v>
      </c>
      <c r="D18" s="161"/>
      <c r="E18" s="162">
        <v>9.6637500000000003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132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6"/>
      <c r="B19" s="157"/>
      <c r="C19" s="186" t="s">
        <v>141</v>
      </c>
      <c r="D19" s="161"/>
      <c r="E19" s="162">
        <v>1.71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132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22.5" outlineLevel="1" x14ac:dyDescent="0.2">
      <c r="A20" s="170">
        <v>5</v>
      </c>
      <c r="B20" s="171" t="s">
        <v>142</v>
      </c>
      <c r="C20" s="185" t="s">
        <v>143</v>
      </c>
      <c r="D20" s="172" t="s">
        <v>127</v>
      </c>
      <c r="E20" s="173">
        <v>23.92765</v>
      </c>
      <c r="F20" s="174"/>
      <c r="G20" s="175">
        <f>ROUND(E20*F20,2)</f>
        <v>0</v>
      </c>
      <c r="H20" s="160"/>
      <c r="I20" s="159">
        <f>ROUND(E20*H20,2)</f>
        <v>0</v>
      </c>
      <c r="J20" s="160"/>
      <c r="K20" s="159">
        <f>ROUND(E20*J20,2)</f>
        <v>0</v>
      </c>
      <c r="L20" s="159">
        <v>21</v>
      </c>
      <c r="M20" s="159">
        <f>G20*(1+L20/100)</f>
        <v>0</v>
      </c>
      <c r="N20" s="159">
        <v>6.4799999999999996E-3</v>
      </c>
      <c r="O20" s="159">
        <f>ROUND(E20*N20,2)</f>
        <v>0.16</v>
      </c>
      <c r="P20" s="159">
        <v>4.0000000000000001E-3</v>
      </c>
      <c r="Q20" s="159">
        <f>ROUND(E20*P20,2)</f>
        <v>0.1</v>
      </c>
      <c r="R20" s="159"/>
      <c r="S20" s="159" t="s">
        <v>128</v>
      </c>
      <c r="T20" s="159" t="s">
        <v>144</v>
      </c>
      <c r="U20" s="159">
        <v>0.35138000000000003</v>
      </c>
      <c r="V20" s="159">
        <f>ROUND(E20*U20,2)</f>
        <v>8.41</v>
      </c>
      <c r="W20" s="159"/>
      <c r="X20" s="159" t="s">
        <v>145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146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6"/>
      <c r="B21" s="157"/>
      <c r="C21" s="186" t="s">
        <v>147</v>
      </c>
      <c r="D21" s="161"/>
      <c r="E21" s="162">
        <v>23.92765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132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x14ac:dyDescent="0.2">
      <c r="A22" s="164" t="s">
        <v>123</v>
      </c>
      <c r="B22" s="165" t="s">
        <v>69</v>
      </c>
      <c r="C22" s="184" t="s">
        <v>70</v>
      </c>
      <c r="D22" s="166"/>
      <c r="E22" s="167"/>
      <c r="F22" s="168"/>
      <c r="G22" s="169">
        <f>SUMIF(AG23:AG32,"&lt;&gt;NOR",G23:G32)</f>
        <v>0</v>
      </c>
      <c r="H22" s="163"/>
      <c r="I22" s="163">
        <f>SUM(I23:I32)</f>
        <v>0</v>
      </c>
      <c r="J22" s="163"/>
      <c r="K22" s="163">
        <f>SUM(K23:K32)</f>
        <v>0</v>
      </c>
      <c r="L22" s="163"/>
      <c r="M22" s="163">
        <f>SUM(M23:M32)</f>
        <v>0</v>
      </c>
      <c r="N22" s="163"/>
      <c r="O22" s="163">
        <f>SUM(O23:O32)</f>
        <v>0.82000000000000006</v>
      </c>
      <c r="P22" s="163"/>
      <c r="Q22" s="163">
        <f>SUM(Q23:Q32)</f>
        <v>0</v>
      </c>
      <c r="R22" s="163"/>
      <c r="S22" s="163"/>
      <c r="T22" s="163"/>
      <c r="U22" s="163"/>
      <c r="V22" s="163">
        <f>SUM(V23:V32)</f>
        <v>22.4</v>
      </c>
      <c r="W22" s="163"/>
      <c r="X22" s="163"/>
      <c r="AG22" t="s">
        <v>124</v>
      </c>
    </row>
    <row r="23" spans="1:60" ht="22.5" outlineLevel="1" x14ac:dyDescent="0.2">
      <c r="A23" s="176">
        <v>6</v>
      </c>
      <c r="B23" s="177" t="s">
        <v>148</v>
      </c>
      <c r="C23" s="187" t="s">
        <v>149</v>
      </c>
      <c r="D23" s="178" t="s">
        <v>127</v>
      </c>
      <c r="E23" s="179">
        <v>2.5499999999999998</v>
      </c>
      <c r="F23" s="180"/>
      <c r="G23" s="181">
        <f>ROUND(E23*F23,2)</f>
        <v>0</v>
      </c>
      <c r="H23" s="160"/>
      <c r="I23" s="159">
        <f>ROUND(E23*H23,2)</f>
        <v>0</v>
      </c>
      <c r="J23" s="160"/>
      <c r="K23" s="159">
        <f>ROUND(E23*J23,2)</f>
        <v>0</v>
      </c>
      <c r="L23" s="159">
        <v>21</v>
      </c>
      <c r="M23" s="159">
        <f>G23*(1+L23/100)</f>
        <v>0</v>
      </c>
      <c r="N23" s="159">
        <v>9.0399999999999994E-3</v>
      </c>
      <c r="O23" s="159">
        <f>ROUND(E23*N23,2)</f>
        <v>0.02</v>
      </c>
      <c r="P23" s="159">
        <v>0</v>
      </c>
      <c r="Q23" s="159">
        <f>ROUND(E23*P23,2)</f>
        <v>0</v>
      </c>
      <c r="R23" s="159"/>
      <c r="S23" s="159" t="s">
        <v>128</v>
      </c>
      <c r="T23" s="159" t="s">
        <v>128</v>
      </c>
      <c r="U23" s="159">
        <v>0.85699999999999998</v>
      </c>
      <c r="V23" s="159">
        <f>ROUND(E23*U23,2)</f>
        <v>2.19</v>
      </c>
      <c r="W23" s="159"/>
      <c r="X23" s="159" t="s">
        <v>129</v>
      </c>
      <c r="Y23" s="149"/>
      <c r="Z23" s="149"/>
      <c r="AA23" s="149"/>
      <c r="AB23" s="149"/>
      <c r="AC23" s="149"/>
      <c r="AD23" s="149"/>
      <c r="AE23" s="149"/>
      <c r="AF23" s="149"/>
      <c r="AG23" s="149" t="s">
        <v>130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70">
        <v>7</v>
      </c>
      <c r="B24" s="171" t="s">
        <v>150</v>
      </c>
      <c r="C24" s="185" t="s">
        <v>151</v>
      </c>
      <c r="D24" s="172" t="s">
        <v>152</v>
      </c>
      <c r="E24" s="173">
        <v>8.6</v>
      </c>
      <c r="F24" s="174"/>
      <c r="G24" s="175">
        <f>ROUND(E24*F24,2)</f>
        <v>0</v>
      </c>
      <c r="H24" s="160"/>
      <c r="I24" s="159">
        <f>ROUND(E24*H24,2)</f>
        <v>0</v>
      </c>
      <c r="J24" s="160"/>
      <c r="K24" s="159">
        <f>ROUND(E24*J24,2)</f>
        <v>0</v>
      </c>
      <c r="L24" s="159">
        <v>21</v>
      </c>
      <c r="M24" s="159">
        <f>G24*(1+L24/100)</f>
        <v>0</v>
      </c>
      <c r="N24" s="159">
        <v>0</v>
      </c>
      <c r="O24" s="159">
        <f>ROUND(E24*N24,2)</f>
        <v>0</v>
      </c>
      <c r="P24" s="159">
        <v>0</v>
      </c>
      <c r="Q24" s="159">
        <f>ROUND(E24*P24,2)</f>
        <v>0</v>
      </c>
      <c r="R24" s="159"/>
      <c r="S24" s="159" t="s">
        <v>128</v>
      </c>
      <c r="T24" s="159" t="s">
        <v>128</v>
      </c>
      <c r="U24" s="159">
        <v>0.16</v>
      </c>
      <c r="V24" s="159">
        <f>ROUND(E24*U24,2)</f>
        <v>1.38</v>
      </c>
      <c r="W24" s="159"/>
      <c r="X24" s="159" t="s">
        <v>129</v>
      </c>
      <c r="Y24" s="149"/>
      <c r="Z24" s="149"/>
      <c r="AA24" s="149"/>
      <c r="AB24" s="149"/>
      <c r="AC24" s="149"/>
      <c r="AD24" s="149"/>
      <c r="AE24" s="149"/>
      <c r="AF24" s="149"/>
      <c r="AG24" s="149" t="s">
        <v>130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6"/>
      <c r="B25" s="157"/>
      <c r="C25" s="186" t="s">
        <v>153</v>
      </c>
      <c r="D25" s="161"/>
      <c r="E25" s="162">
        <v>8.6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49"/>
      <c r="Z25" s="149"/>
      <c r="AA25" s="149"/>
      <c r="AB25" s="149"/>
      <c r="AC25" s="149"/>
      <c r="AD25" s="149"/>
      <c r="AE25" s="149"/>
      <c r="AF25" s="149"/>
      <c r="AG25" s="149" t="s">
        <v>132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70">
        <v>8</v>
      </c>
      <c r="B26" s="171" t="s">
        <v>154</v>
      </c>
      <c r="C26" s="185" t="s">
        <v>155</v>
      </c>
      <c r="D26" s="172" t="s">
        <v>127</v>
      </c>
      <c r="E26" s="173">
        <v>15</v>
      </c>
      <c r="F26" s="174"/>
      <c r="G26" s="175">
        <f>ROUND(E26*F26,2)</f>
        <v>0</v>
      </c>
      <c r="H26" s="160"/>
      <c r="I26" s="159">
        <f>ROUND(E26*H26,2)</f>
        <v>0</v>
      </c>
      <c r="J26" s="160"/>
      <c r="K26" s="159">
        <f>ROUND(E26*J26,2)</f>
        <v>0</v>
      </c>
      <c r="L26" s="159">
        <v>21</v>
      </c>
      <c r="M26" s="159">
        <f>G26*(1+L26/100)</f>
        <v>0</v>
      </c>
      <c r="N26" s="159">
        <v>5.2650000000000002E-2</v>
      </c>
      <c r="O26" s="159">
        <f>ROUND(E26*N26,2)</f>
        <v>0.79</v>
      </c>
      <c r="P26" s="159">
        <v>0</v>
      </c>
      <c r="Q26" s="159">
        <f>ROUND(E26*P26,2)</f>
        <v>0</v>
      </c>
      <c r="R26" s="159"/>
      <c r="S26" s="159" t="s">
        <v>128</v>
      </c>
      <c r="T26" s="159" t="s">
        <v>128</v>
      </c>
      <c r="U26" s="159">
        <v>0.87472000000000005</v>
      </c>
      <c r="V26" s="159">
        <f>ROUND(E26*U26,2)</f>
        <v>13.12</v>
      </c>
      <c r="W26" s="159"/>
      <c r="X26" s="159" t="s">
        <v>129</v>
      </c>
      <c r="Y26" s="149"/>
      <c r="Z26" s="149"/>
      <c r="AA26" s="149"/>
      <c r="AB26" s="149"/>
      <c r="AC26" s="149"/>
      <c r="AD26" s="149"/>
      <c r="AE26" s="149"/>
      <c r="AF26" s="149"/>
      <c r="AG26" s="149" t="s">
        <v>130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6"/>
      <c r="B27" s="157"/>
      <c r="C27" s="186" t="s">
        <v>156</v>
      </c>
      <c r="D27" s="161"/>
      <c r="E27" s="162">
        <v>15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49"/>
      <c r="Z27" s="149"/>
      <c r="AA27" s="149"/>
      <c r="AB27" s="149"/>
      <c r="AC27" s="149"/>
      <c r="AD27" s="149"/>
      <c r="AE27" s="149"/>
      <c r="AF27" s="149"/>
      <c r="AG27" s="149" t="s">
        <v>132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6">
        <v>9</v>
      </c>
      <c r="B28" s="177" t="s">
        <v>157</v>
      </c>
      <c r="C28" s="187" t="s">
        <v>158</v>
      </c>
      <c r="D28" s="178" t="s">
        <v>127</v>
      </c>
      <c r="E28" s="179">
        <v>15</v>
      </c>
      <c r="F28" s="180"/>
      <c r="G28" s="181">
        <f>ROUND(E28*F28,2)</f>
        <v>0</v>
      </c>
      <c r="H28" s="160"/>
      <c r="I28" s="159">
        <f>ROUND(E28*H28,2)</f>
        <v>0</v>
      </c>
      <c r="J28" s="160"/>
      <c r="K28" s="159">
        <f>ROUND(E28*J28,2)</f>
        <v>0</v>
      </c>
      <c r="L28" s="159">
        <v>21</v>
      </c>
      <c r="M28" s="159">
        <f>G28*(1+L28/100)</f>
        <v>0</v>
      </c>
      <c r="N28" s="159">
        <v>4.8999999999999998E-4</v>
      </c>
      <c r="O28" s="159">
        <f>ROUND(E28*N28,2)</f>
        <v>0.01</v>
      </c>
      <c r="P28" s="159">
        <v>0</v>
      </c>
      <c r="Q28" s="159">
        <f>ROUND(E28*P28,2)</f>
        <v>0</v>
      </c>
      <c r="R28" s="159"/>
      <c r="S28" s="159" t="s">
        <v>128</v>
      </c>
      <c r="T28" s="159" t="s">
        <v>128</v>
      </c>
      <c r="U28" s="159">
        <v>0.23100000000000001</v>
      </c>
      <c r="V28" s="159">
        <f>ROUND(E28*U28,2)</f>
        <v>3.47</v>
      </c>
      <c r="W28" s="159"/>
      <c r="X28" s="159" t="s">
        <v>129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130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70">
        <v>10</v>
      </c>
      <c r="B29" s="171" t="s">
        <v>159</v>
      </c>
      <c r="C29" s="185" t="s">
        <v>160</v>
      </c>
      <c r="D29" s="172" t="s">
        <v>152</v>
      </c>
      <c r="E29" s="173">
        <v>69.900000000000006</v>
      </c>
      <c r="F29" s="174"/>
      <c r="G29" s="175">
        <f>ROUND(E29*F29,2)</f>
        <v>0</v>
      </c>
      <c r="H29" s="160"/>
      <c r="I29" s="159">
        <f>ROUND(E29*H29,2)</f>
        <v>0</v>
      </c>
      <c r="J29" s="160"/>
      <c r="K29" s="159">
        <f>ROUND(E29*J29,2)</f>
        <v>0</v>
      </c>
      <c r="L29" s="159">
        <v>21</v>
      </c>
      <c r="M29" s="159">
        <f>G29*(1+L29/100)</f>
        <v>0</v>
      </c>
      <c r="N29" s="159">
        <v>4.0000000000000003E-5</v>
      </c>
      <c r="O29" s="159">
        <f>ROUND(E29*N29,2)</f>
        <v>0</v>
      </c>
      <c r="P29" s="159">
        <v>0</v>
      </c>
      <c r="Q29" s="159">
        <f>ROUND(E29*P29,2)</f>
        <v>0</v>
      </c>
      <c r="R29" s="159"/>
      <c r="S29" s="159" t="s">
        <v>128</v>
      </c>
      <c r="T29" s="159" t="s">
        <v>128</v>
      </c>
      <c r="U29" s="159">
        <v>3.2000000000000001E-2</v>
      </c>
      <c r="V29" s="159">
        <f>ROUND(E29*U29,2)</f>
        <v>2.2400000000000002</v>
      </c>
      <c r="W29" s="159"/>
      <c r="X29" s="159" t="s">
        <v>129</v>
      </c>
      <c r="Y29" s="149"/>
      <c r="Z29" s="149"/>
      <c r="AA29" s="149"/>
      <c r="AB29" s="149"/>
      <c r="AC29" s="149"/>
      <c r="AD29" s="149"/>
      <c r="AE29" s="149"/>
      <c r="AF29" s="149"/>
      <c r="AG29" s="149" t="s">
        <v>130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22.5" outlineLevel="1" x14ac:dyDescent="0.2">
      <c r="A30" s="156"/>
      <c r="B30" s="157"/>
      <c r="C30" s="186" t="s">
        <v>161</v>
      </c>
      <c r="D30" s="161"/>
      <c r="E30" s="162">
        <v>69.900000000000006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132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70">
        <v>11</v>
      </c>
      <c r="B31" s="171" t="s">
        <v>162</v>
      </c>
      <c r="C31" s="185" t="s">
        <v>163</v>
      </c>
      <c r="D31" s="172" t="s">
        <v>152</v>
      </c>
      <c r="E31" s="173">
        <v>9.4600000000000009</v>
      </c>
      <c r="F31" s="174"/>
      <c r="G31" s="175">
        <f>ROUND(E31*F31,2)</f>
        <v>0</v>
      </c>
      <c r="H31" s="160"/>
      <c r="I31" s="159">
        <f>ROUND(E31*H31,2)</f>
        <v>0</v>
      </c>
      <c r="J31" s="160"/>
      <c r="K31" s="159">
        <f>ROUND(E31*J31,2)</f>
        <v>0</v>
      </c>
      <c r="L31" s="159">
        <v>21</v>
      </c>
      <c r="M31" s="159">
        <f>G31*(1+L31/100)</f>
        <v>0</v>
      </c>
      <c r="N31" s="159">
        <v>0</v>
      </c>
      <c r="O31" s="159">
        <f>ROUND(E31*N31,2)</f>
        <v>0</v>
      </c>
      <c r="P31" s="159">
        <v>0</v>
      </c>
      <c r="Q31" s="159">
        <f>ROUND(E31*P31,2)</f>
        <v>0</v>
      </c>
      <c r="R31" s="159" t="s">
        <v>164</v>
      </c>
      <c r="S31" s="159" t="s">
        <v>128</v>
      </c>
      <c r="T31" s="159" t="s">
        <v>128</v>
      </c>
      <c r="U31" s="159">
        <v>0</v>
      </c>
      <c r="V31" s="159">
        <f>ROUND(E31*U31,2)</f>
        <v>0</v>
      </c>
      <c r="W31" s="159"/>
      <c r="X31" s="159" t="s">
        <v>165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166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6"/>
      <c r="B32" s="157"/>
      <c r="C32" s="186" t="s">
        <v>167</v>
      </c>
      <c r="D32" s="161"/>
      <c r="E32" s="162">
        <v>9.4600000000000009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132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x14ac:dyDescent="0.2">
      <c r="A33" s="164" t="s">
        <v>123</v>
      </c>
      <c r="B33" s="165" t="s">
        <v>71</v>
      </c>
      <c r="C33" s="184" t="s">
        <v>72</v>
      </c>
      <c r="D33" s="166"/>
      <c r="E33" s="167"/>
      <c r="F33" s="168"/>
      <c r="G33" s="169">
        <f>SUMIF(AG34:AG36,"&lt;&gt;NOR",G34:G36)</f>
        <v>0</v>
      </c>
      <c r="H33" s="163"/>
      <c r="I33" s="163">
        <f>SUM(I34:I36)</f>
        <v>0</v>
      </c>
      <c r="J33" s="163"/>
      <c r="K33" s="163">
        <f>SUM(K34:K36)</f>
        <v>0</v>
      </c>
      <c r="L33" s="163"/>
      <c r="M33" s="163">
        <f>SUM(M34:M36)</f>
        <v>0</v>
      </c>
      <c r="N33" s="163"/>
      <c r="O33" s="163">
        <f>SUM(O34:O36)</f>
        <v>0.61</v>
      </c>
      <c r="P33" s="163"/>
      <c r="Q33" s="163">
        <f>SUM(Q34:Q36)</f>
        <v>0</v>
      </c>
      <c r="R33" s="163"/>
      <c r="S33" s="163"/>
      <c r="T33" s="163"/>
      <c r="U33" s="163"/>
      <c r="V33" s="163">
        <f>SUM(V34:V36)</f>
        <v>3.23</v>
      </c>
      <c r="W33" s="163"/>
      <c r="X33" s="163"/>
      <c r="AG33" t="s">
        <v>124</v>
      </c>
    </row>
    <row r="34" spans="1:60" outlineLevel="1" x14ac:dyDescent="0.2">
      <c r="A34" s="176">
        <v>12</v>
      </c>
      <c r="B34" s="177" t="s">
        <v>168</v>
      </c>
      <c r="C34" s="187" t="s">
        <v>169</v>
      </c>
      <c r="D34" s="178" t="s">
        <v>127</v>
      </c>
      <c r="E34" s="179">
        <v>4</v>
      </c>
      <c r="F34" s="180"/>
      <c r="G34" s="181">
        <f>ROUND(E34*F34,2)</f>
        <v>0</v>
      </c>
      <c r="H34" s="160"/>
      <c r="I34" s="159">
        <f>ROUND(E34*H34,2)</f>
        <v>0</v>
      </c>
      <c r="J34" s="160"/>
      <c r="K34" s="159">
        <f>ROUND(E34*J34,2)</f>
        <v>0</v>
      </c>
      <c r="L34" s="159">
        <v>21</v>
      </c>
      <c r="M34" s="159">
        <f>G34*(1+L34/100)</f>
        <v>0</v>
      </c>
      <c r="N34" s="159">
        <v>0.105</v>
      </c>
      <c r="O34" s="159">
        <f>ROUND(E34*N34,2)</f>
        <v>0.42</v>
      </c>
      <c r="P34" s="159">
        <v>0</v>
      </c>
      <c r="Q34" s="159">
        <f>ROUND(E34*P34,2)</f>
        <v>0</v>
      </c>
      <c r="R34" s="159"/>
      <c r="S34" s="159" t="s">
        <v>128</v>
      </c>
      <c r="T34" s="159" t="s">
        <v>128</v>
      </c>
      <c r="U34" s="159">
        <v>0.47</v>
      </c>
      <c r="V34" s="159">
        <f>ROUND(E34*U34,2)</f>
        <v>1.88</v>
      </c>
      <c r="W34" s="159"/>
      <c r="X34" s="159" t="s">
        <v>129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130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">
      <c r="A35" s="170">
        <v>13</v>
      </c>
      <c r="B35" s="171" t="s">
        <v>170</v>
      </c>
      <c r="C35" s="185" t="s">
        <v>171</v>
      </c>
      <c r="D35" s="172" t="s">
        <v>127</v>
      </c>
      <c r="E35" s="173">
        <v>3.8654999999999999</v>
      </c>
      <c r="F35" s="174"/>
      <c r="G35" s="175">
        <f>ROUND(E35*F35,2)</f>
        <v>0</v>
      </c>
      <c r="H35" s="160"/>
      <c r="I35" s="159">
        <f>ROUND(E35*H35,2)</f>
        <v>0</v>
      </c>
      <c r="J35" s="160"/>
      <c r="K35" s="159">
        <f>ROUND(E35*J35,2)</f>
        <v>0</v>
      </c>
      <c r="L35" s="159">
        <v>21</v>
      </c>
      <c r="M35" s="159">
        <f>G35*(1+L35/100)</f>
        <v>0</v>
      </c>
      <c r="N35" s="159">
        <v>4.9840000000000002E-2</v>
      </c>
      <c r="O35" s="159">
        <f>ROUND(E35*N35,2)</f>
        <v>0.19</v>
      </c>
      <c r="P35" s="159">
        <v>0</v>
      </c>
      <c r="Q35" s="159">
        <f>ROUND(E35*P35,2)</f>
        <v>0</v>
      </c>
      <c r="R35" s="159"/>
      <c r="S35" s="159" t="s">
        <v>128</v>
      </c>
      <c r="T35" s="159" t="s">
        <v>128</v>
      </c>
      <c r="U35" s="159">
        <v>0.34799999999999998</v>
      </c>
      <c r="V35" s="159">
        <f>ROUND(E35*U35,2)</f>
        <v>1.35</v>
      </c>
      <c r="W35" s="159"/>
      <c r="X35" s="159" t="s">
        <v>129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130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">
      <c r="A36" s="156"/>
      <c r="B36" s="157"/>
      <c r="C36" s="186" t="s">
        <v>172</v>
      </c>
      <c r="D36" s="161"/>
      <c r="E36" s="162">
        <v>3.8654999999999999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132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x14ac:dyDescent="0.2">
      <c r="A37" s="164" t="s">
        <v>123</v>
      </c>
      <c r="B37" s="165" t="s">
        <v>73</v>
      </c>
      <c r="C37" s="184" t="s">
        <v>74</v>
      </c>
      <c r="D37" s="166"/>
      <c r="E37" s="167"/>
      <c r="F37" s="168"/>
      <c r="G37" s="169">
        <f>SUMIF(AG38:AG42,"&lt;&gt;NOR",G38:G42)</f>
        <v>0</v>
      </c>
      <c r="H37" s="163"/>
      <c r="I37" s="163">
        <f>SUM(I38:I42)</f>
        <v>0</v>
      </c>
      <c r="J37" s="163"/>
      <c r="K37" s="163">
        <f>SUM(K38:K42)</f>
        <v>0</v>
      </c>
      <c r="L37" s="163"/>
      <c r="M37" s="163">
        <f>SUM(M38:M42)</f>
        <v>0</v>
      </c>
      <c r="N37" s="163"/>
      <c r="O37" s="163">
        <f>SUM(O38:O42)</f>
        <v>0.43</v>
      </c>
      <c r="P37" s="163"/>
      <c r="Q37" s="163">
        <f>SUM(Q38:Q42)</f>
        <v>0</v>
      </c>
      <c r="R37" s="163"/>
      <c r="S37" s="163"/>
      <c r="T37" s="163"/>
      <c r="U37" s="163"/>
      <c r="V37" s="163">
        <f>SUM(V38:V42)</f>
        <v>5.96</v>
      </c>
      <c r="W37" s="163"/>
      <c r="X37" s="163"/>
      <c r="AG37" t="s">
        <v>124</v>
      </c>
    </row>
    <row r="38" spans="1:60" outlineLevel="1" x14ac:dyDescent="0.2">
      <c r="A38" s="170">
        <v>14</v>
      </c>
      <c r="B38" s="171" t="s">
        <v>173</v>
      </c>
      <c r="C38" s="185" t="s">
        <v>174</v>
      </c>
      <c r="D38" s="172" t="s">
        <v>127</v>
      </c>
      <c r="E38" s="173">
        <v>21.15</v>
      </c>
      <c r="F38" s="174"/>
      <c r="G38" s="175">
        <f>ROUND(E38*F38,2)</f>
        <v>0</v>
      </c>
      <c r="H38" s="160"/>
      <c r="I38" s="159">
        <f>ROUND(E38*H38,2)</f>
        <v>0</v>
      </c>
      <c r="J38" s="160"/>
      <c r="K38" s="159">
        <f>ROUND(E38*J38,2)</f>
        <v>0</v>
      </c>
      <c r="L38" s="159">
        <v>21</v>
      </c>
      <c r="M38" s="159">
        <f>G38*(1+L38/100)</f>
        <v>0</v>
      </c>
      <c r="N38" s="159">
        <v>1.8380000000000001E-2</v>
      </c>
      <c r="O38" s="159">
        <f>ROUND(E38*N38,2)</f>
        <v>0.39</v>
      </c>
      <c r="P38" s="159">
        <v>0</v>
      </c>
      <c r="Q38" s="159">
        <f>ROUND(E38*P38,2)</f>
        <v>0</v>
      </c>
      <c r="R38" s="159"/>
      <c r="S38" s="159" t="s">
        <v>128</v>
      </c>
      <c r="T38" s="159" t="s">
        <v>128</v>
      </c>
      <c r="U38" s="159">
        <v>0.14399999999999999</v>
      </c>
      <c r="V38" s="159">
        <f>ROUND(E38*U38,2)</f>
        <v>3.05</v>
      </c>
      <c r="W38" s="159"/>
      <c r="X38" s="159" t="s">
        <v>129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130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6"/>
      <c r="B39" s="157"/>
      <c r="C39" s="186" t="s">
        <v>175</v>
      </c>
      <c r="D39" s="161"/>
      <c r="E39" s="162">
        <v>21.15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132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70">
        <v>15</v>
      </c>
      <c r="B40" s="171" t="s">
        <v>176</v>
      </c>
      <c r="C40" s="185" t="s">
        <v>177</v>
      </c>
      <c r="D40" s="172" t="s">
        <v>127</v>
      </c>
      <c r="E40" s="173">
        <v>42.3</v>
      </c>
      <c r="F40" s="174"/>
      <c r="G40" s="175">
        <f>ROUND(E40*F40,2)</f>
        <v>0</v>
      </c>
      <c r="H40" s="160"/>
      <c r="I40" s="159">
        <f>ROUND(E40*H40,2)</f>
        <v>0</v>
      </c>
      <c r="J40" s="160"/>
      <c r="K40" s="159">
        <f>ROUND(E40*J40,2)</f>
        <v>0</v>
      </c>
      <c r="L40" s="159">
        <v>21</v>
      </c>
      <c r="M40" s="159">
        <f>G40*(1+L40/100)</f>
        <v>0</v>
      </c>
      <c r="N40" s="159">
        <v>9.7000000000000005E-4</v>
      </c>
      <c r="O40" s="159">
        <f>ROUND(E40*N40,2)</f>
        <v>0.04</v>
      </c>
      <c r="P40" s="159">
        <v>0</v>
      </c>
      <c r="Q40" s="159">
        <f>ROUND(E40*P40,2)</f>
        <v>0</v>
      </c>
      <c r="R40" s="159"/>
      <c r="S40" s="159" t="s">
        <v>128</v>
      </c>
      <c r="T40" s="159" t="s">
        <v>128</v>
      </c>
      <c r="U40" s="159">
        <v>6.0000000000000001E-3</v>
      </c>
      <c r="V40" s="159">
        <f>ROUND(E40*U40,2)</f>
        <v>0.25</v>
      </c>
      <c r="W40" s="159"/>
      <c r="X40" s="159" t="s">
        <v>129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130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6"/>
      <c r="B41" s="157"/>
      <c r="C41" s="186" t="s">
        <v>178</v>
      </c>
      <c r="D41" s="161"/>
      <c r="E41" s="162">
        <v>42.3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132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76">
        <v>16</v>
      </c>
      <c r="B42" s="177" t="s">
        <v>179</v>
      </c>
      <c r="C42" s="187" t="s">
        <v>180</v>
      </c>
      <c r="D42" s="178" t="s">
        <v>127</v>
      </c>
      <c r="E42" s="179">
        <v>21.15</v>
      </c>
      <c r="F42" s="180"/>
      <c r="G42" s="181">
        <f>ROUND(E42*F42,2)</f>
        <v>0</v>
      </c>
      <c r="H42" s="160"/>
      <c r="I42" s="159">
        <f>ROUND(E42*H42,2)</f>
        <v>0</v>
      </c>
      <c r="J42" s="160"/>
      <c r="K42" s="159">
        <f>ROUND(E42*J42,2)</f>
        <v>0</v>
      </c>
      <c r="L42" s="159">
        <v>21</v>
      </c>
      <c r="M42" s="159">
        <f>G42*(1+L42/100)</f>
        <v>0</v>
      </c>
      <c r="N42" s="159">
        <v>0</v>
      </c>
      <c r="O42" s="159">
        <f>ROUND(E42*N42,2)</f>
        <v>0</v>
      </c>
      <c r="P42" s="159">
        <v>0</v>
      </c>
      <c r="Q42" s="159">
        <f>ROUND(E42*P42,2)</f>
        <v>0</v>
      </c>
      <c r="R42" s="159"/>
      <c r="S42" s="159" t="s">
        <v>128</v>
      </c>
      <c r="T42" s="159" t="s">
        <v>128</v>
      </c>
      <c r="U42" s="159">
        <v>0.126</v>
      </c>
      <c r="V42" s="159">
        <f>ROUND(E42*U42,2)</f>
        <v>2.66</v>
      </c>
      <c r="W42" s="159"/>
      <c r="X42" s="159" t="s">
        <v>129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130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25.5" x14ac:dyDescent="0.2">
      <c r="A43" s="164" t="s">
        <v>123</v>
      </c>
      <c r="B43" s="165" t="s">
        <v>75</v>
      </c>
      <c r="C43" s="184" t="s">
        <v>76</v>
      </c>
      <c r="D43" s="166"/>
      <c r="E43" s="167"/>
      <c r="F43" s="168"/>
      <c r="G43" s="169">
        <f>SUMIF(AG44:AG50,"&lt;&gt;NOR",G44:G50)</f>
        <v>0</v>
      </c>
      <c r="H43" s="163"/>
      <c r="I43" s="163">
        <f>SUM(I44:I50)</f>
        <v>0</v>
      </c>
      <c r="J43" s="163"/>
      <c r="K43" s="163">
        <f>SUM(K44:K50)</f>
        <v>0</v>
      </c>
      <c r="L43" s="163"/>
      <c r="M43" s="163">
        <f>SUM(M44:M50)</f>
        <v>0</v>
      </c>
      <c r="N43" s="163"/>
      <c r="O43" s="163">
        <f>SUM(O44:O50)</f>
        <v>0.08</v>
      </c>
      <c r="P43" s="163"/>
      <c r="Q43" s="163">
        <f>SUM(Q44:Q50)</f>
        <v>0</v>
      </c>
      <c r="R43" s="163"/>
      <c r="S43" s="163"/>
      <c r="T43" s="163"/>
      <c r="U43" s="163"/>
      <c r="V43" s="163">
        <f>SUM(V44:V50)</f>
        <v>6.65</v>
      </c>
      <c r="W43" s="163"/>
      <c r="X43" s="163"/>
      <c r="AG43" t="s">
        <v>124</v>
      </c>
    </row>
    <row r="44" spans="1:60" outlineLevel="1" x14ac:dyDescent="0.2">
      <c r="A44" s="170">
        <v>17</v>
      </c>
      <c r="B44" s="171" t="s">
        <v>181</v>
      </c>
      <c r="C44" s="185" t="s">
        <v>182</v>
      </c>
      <c r="D44" s="172" t="s">
        <v>127</v>
      </c>
      <c r="E44" s="173">
        <v>30.6416</v>
      </c>
      <c r="F44" s="174"/>
      <c r="G44" s="175">
        <f>ROUND(E44*F44,2)</f>
        <v>0</v>
      </c>
      <c r="H44" s="160"/>
      <c r="I44" s="159">
        <f>ROUND(E44*H44,2)</f>
        <v>0</v>
      </c>
      <c r="J44" s="160"/>
      <c r="K44" s="159">
        <f>ROUND(E44*J44,2)</f>
        <v>0</v>
      </c>
      <c r="L44" s="159">
        <v>21</v>
      </c>
      <c r="M44" s="159">
        <f>G44*(1+L44/100)</f>
        <v>0</v>
      </c>
      <c r="N44" s="159">
        <v>1.0000000000000001E-5</v>
      </c>
      <c r="O44" s="159">
        <f>ROUND(E44*N44,2)</f>
        <v>0</v>
      </c>
      <c r="P44" s="159">
        <v>0</v>
      </c>
      <c r="Q44" s="159">
        <f>ROUND(E44*P44,2)</f>
        <v>0</v>
      </c>
      <c r="R44" s="159"/>
      <c r="S44" s="159" t="s">
        <v>128</v>
      </c>
      <c r="T44" s="159" t="s">
        <v>128</v>
      </c>
      <c r="U44" s="159">
        <v>0.13</v>
      </c>
      <c r="V44" s="159">
        <f>ROUND(E44*U44,2)</f>
        <v>3.98</v>
      </c>
      <c r="W44" s="159"/>
      <c r="X44" s="159" t="s">
        <v>129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130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6"/>
      <c r="B45" s="157"/>
      <c r="C45" s="186" t="s">
        <v>183</v>
      </c>
      <c r="D45" s="161"/>
      <c r="E45" s="162">
        <v>30.6416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132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76">
        <v>18</v>
      </c>
      <c r="B46" s="177" t="s">
        <v>184</v>
      </c>
      <c r="C46" s="187" t="s">
        <v>185</v>
      </c>
      <c r="D46" s="178" t="s">
        <v>186</v>
      </c>
      <c r="E46" s="179">
        <v>1</v>
      </c>
      <c r="F46" s="180"/>
      <c r="G46" s="181">
        <f>ROUND(E46*F46,2)</f>
        <v>0</v>
      </c>
      <c r="H46" s="160"/>
      <c r="I46" s="159">
        <f>ROUND(E46*H46,2)</f>
        <v>0</v>
      </c>
      <c r="J46" s="160"/>
      <c r="K46" s="159">
        <f>ROUND(E46*J46,2)</f>
        <v>0</v>
      </c>
      <c r="L46" s="159">
        <v>21</v>
      </c>
      <c r="M46" s="159">
        <f>G46*(1+L46/100)</f>
        <v>0</v>
      </c>
      <c r="N46" s="159">
        <v>7.3010000000000005E-2</v>
      </c>
      <c r="O46" s="159">
        <f>ROUND(E46*N46,2)</f>
        <v>7.0000000000000007E-2</v>
      </c>
      <c r="P46" s="159">
        <v>0</v>
      </c>
      <c r="Q46" s="159">
        <f>ROUND(E46*P46,2)</f>
        <v>0</v>
      </c>
      <c r="R46" s="159"/>
      <c r="S46" s="159" t="s">
        <v>128</v>
      </c>
      <c r="T46" s="159" t="s">
        <v>128</v>
      </c>
      <c r="U46" s="159">
        <v>2.6659999999999999</v>
      </c>
      <c r="V46" s="159">
        <f>ROUND(E46*U46,2)</f>
        <v>2.67</v>
      </c>
      <c r="W46" s="159"/>
      <c r="X46" s="159" t="s">
        <v>129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130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70">
        <v>19</v>
      </c>
      <c r="B47" s="171" t="s">
        <v>187</v>
      </c>
      <c r="C47" s="185" t="s">
        <v>188</v>
      </c>
      <c r="D47" s="172" t="s">
        <v>127</v>
      </c>
      <c r="E47" s="173">
        <v>1.4850000000000001</v>
      </c>
      <c r="F47" s="174"/>
      <c r="G47" s="175">
        <f>ROUND(E47*F47,2)</f>
        <v>0</v>
      </c>
      <c r="H47" s="160"/>
      <c r="I47" s="159">
        <f>ROUND(E47*H47,2)</f>
        <v>0</v>
      </c>
      <c r="J47" s="160"/>
      <c r="K47" s="159">
        <f>ROUND(E47*J47,2)</f>
        <v>0</v>
      </c>
      <c r="L47" s="159">
        <v>21</v>
      </c>
      <c r="M47" s="159">
        <f>G47*(1+L47/100)</f>
        <v>0</v>
      </c>
      <c r="N47" s="159">
        <v>5.0000000000000001E-3</v>
      </c>
      <c r="O47" s="159">
        <f>ROUND(E47*N47,2)</f>
        <v>0.01</v>
      </c>
      <c r="P47" s="159">
        <v>0</v>
      </c>
      <c r="Q47" s="159">
        <f>ROUND(E47*P47,2)</f>
        <v>0</v>
      </c>
      <c r="R47" s="159" t="s">
        <v>164</v>
      </c>
      <c r="S47" s="159" t="s">
        <v>128</v>
      </c>
      <c r="T47" s="159" t="s">
        <v>128</v>
      </c>
      <c r="U47" s="159">
        <v>0</v>
      </c>
      <c r="V47" s="159">
        <f>ROUND(E47*U47,2)</f>
        <v>0</v>
      </c>
      <c r="W47" s="159"/>
      <c r="X47" s="159" t="s">
        <v>165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166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6"/>
      <c r="B48" s="157"/>
      <c r="C48" s="186" t="s">
        <v>189</v>
      </c>
      <c r="D48" s="161"/>
      <c r="E48" s="162">
        <v>1.4850000000000001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132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70">
        <v>20</v>
      </c>
      <c r="B49" s="171" t="s">
        <v>190</v>
      </c>
      <c r="C49" s="185" t="s">
        <v>191</v>
      </c>
      <c r="D49" s="172" t="s">
        <v>152</v>
      </c>
      <c r="E49" s="173">
        <v>5.28</v>
      </c>
      <c r="F49" s="174"/>
      <c r="G49" s="175">
        <f>ROUND(E49*F49,2)</f>
        <v>0</v>
      </c>
      <c r="H49" s="160"/>
      <c r="I49" s="159">
        <f>ROUND(E49*H49,2)</f>
        <v>0</v>
      </c>
      <c r="J49" s="160"/>
      <c r="K49" s="159">
        <f>ROUND(E49*J49,2)</f>
        <v>0</v>
      </c>
      <c r="L49" s="159">
        <v>21</v>
      </c>
      <c r="M49" s="159">
        <f>G49*(1+L49/100)</f>
        <v>0</v>
      </c>
      <c r="N49" s="159">
        <v>5.0000000000000001E-4</v>
      </c>
      <c r="O49" s="159">
        <f>ROUND(E49*N49,2)</f>
        <v>0</v>
      </c>
      <c r="P49" s="159">
        <v>0</v>
      </c>
      <c r="Q49" s="159">
        <f>ROUND(E49*P49,2)</f>
        <v>0</v>
      </c>
      <c r="R49" s="159" t="s">
        <v>164</v>
      </c>
      <c r="S49" s="159" t="s">
        <v>128</v>
      </c>
      <c r="T49" s="159" t="s">
        <v>128</v>
      </c>
      <c r="U49" s="159">
        <v>0</v>
      </c>
      <c r="V49" s="159">
        <f>ROUND(E49*U49,2)</f>
        <v>0</v>
      </c>
      <c r="W49" s="159"/>
      <c r="X49" s="159" t="s">
        <v>165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166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6"/>
      <c r="B50" s="157"/>
      <c r="C50" s="186" t="s">
        <v>192</v>
      </c>
      <c r="D50" s="161"/>
      <c r="E50" s="162">
        <v>5.28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132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x14ac:dyDescent="0.2">
      <c r="A51" s="164" t="s">
        <v>123</v>
      </c>
      <c r="B51" s="165" t="s">
        <v>77</v>
      </c>
      <c r="C51" s="184" t="s">
        <v>78</v>
      </c>
      <c r="D51" s="166"/>
      <c r="E51" s="167"/>
      <c r="F51" s="168"/>
      <c r="G51" s="169">
        <f>SUMIF(AG52:AG57,"&lt;&gt;NOR",G52:G57)</f>
        <v>0</v>
      </c>
      <c r="H51" s="163"/>
      <c r="I51" s="163">
        <f>SUM(I52:I57)</f>
        <v>0</v>
      </c>
      <c r="J51" s="163"/>
      <c r="K51" s="163">
        <f>SUM(K52:K57)</f>
        <v>0</v>
      </c>
      <c r="L51" s="163"/>
      <c r="M51" s="163">
        <f>SUM(M52:M57)</f>
        <v>0</v>
      </c>
      <c r="N51" s="163"/>
      <c r="O51" s="163">
        <f>SUM(O52:O57)</f>
        <v>0.02</v>
      </c>
      <c r="P51" s="163"/>
      <c r="Q51" s="163">
        <f>SUM(Q52:Q57)</f>
        <v>1.9300000000000002</v>
      </c>
      <c r="R51" s="163"/>
      <c r="S51" s="163"/>
      <c r="T51" s="163"/>
      <c r="U51" s="163"/>
      <c r="V51" s="163">
        <f>SUM(V52:V57)</f>
        <v>16.88</v>
      </c>
      <c r="W51" s="163"/>
      <c r="X51" s="163"/>
      <c r="AG51" t="s">
        <v>124</v>
      </c>
    </row>
    <row r="52" spans="1:60" outlineLevel="1" x14ac:dyDescent="0.2">
      <c r="A52" s="176">
        <v>21</v>
      </c>
      <c r="B52" s="177" t="s">
        <v>193</v>
      </c>
      <c r="C52" s="187" t="s">
        <v>194</v>
      </c>
      <c r="D52" s="178" t="s">
        <v>127</v>
      </c>
      <c r="E52" s="179">
        <v>2.5</v>
      </c>
      <c r="F52" s="180"/>
      <c r="G52" s="181">
        <f>ROUND(E52*F52,2)</f>
        <v>0</v>
      </c>
      <c r="H52" s="160"/>
      <c r="I52" s="159">
        <f>ROUND(E52*H52,2)</f>
        <v>0</v>
      </c>
      <c r="J52" s="160"/>
      <c r="K52" s="159">
        <f>ROUND(E52*J52,2)</f>
        <v>0</v>
      </c>
      <c r="L52" s="159">
        <v>21</v>
      </c>
      <c r="M52" s="159">
        <f>G52*(1+L52/100)</f>
        <v>0</v>
      </c>
      <c r="N52" s="159">
        <v>0</v>
      </c>
      <c r="O52" s="159">
        <f>ROUND(E52*N52,2)</f>
        <v>0</v>
      </c>
      <c r="P52" s="159">
        <v>2.5510000000000001E-2</v>
      </c>
      <c r="Q52" s="159">
        <f>ROUND(E52*P52,2)</f>
        <v>0.06</v>
      </c>
      <c r="R52" s="159"/>
      <c r="S52" s="159" t="s">
        <v>128</v>
      </c>
      <c r="T52" s="159" t="s">
        <v>128</v>
      </c>
      <c r="U52" s="159">
        <v>0.11550000000000001</v>
      </c>
      <c r="V52" s="159">
        <f>ROUND(E52*U52,2)</f>
        <v>0.28999999999999998</v>
      </c>
      <c r="W52" s="159"/>
      <c r="X52" s="159" t="s">
        <v>129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130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">
      <c r="A53" s="176">
        <v>22</v>
      </c>
      <c r="B53" s="177" t="s">
        <v>195</v>
      </c>
      <c r="C53" s="187" t="s">
        <v>196</v>
      </c>
      <c r="D53" s="178" t="s">
        <v>127</v>
      </c>
      <c r="E53" s="179">
        <v>2.5</v>
      </c>
      <c r="F53" s="180"/>
      <c r="G53" s="181">
        <f>ROUND(E53*F53,2)</f>
        <v>0</v>
      </c>
      <c r="H53" s="160"/>
      <c r="I53" s="159">
        <f>ROUND(E53*H53,2)</f>
        <v>0</v>
      </c>
      <c r="J53" s="160"/>
      <c r="K53" s="159">
        <f>ROUND(E53*J53,2)</f>
        <v>0</v>
      </c>
      <c r="L53" s="159">
        <v>21</v>
      </c>
      <c r="M53" s="159">
        <f>G53*(1+L53/100)</f>
        <v>0</v>
      </c>
      <c r="N53" s="159">
        <v>0</v>
      </c>
      <c r="O53" s="159">
        <f>ROUND(E53*N53,2)</f>
        <v>0</v>
      </c>
      <c r="P53" s="159">
        <v>8.6999999999999994E-2</v>
      </c>
      <c r="Q53" s="159">
        <f>ROUND(E53*P53,2)</f>
        <v>0.22</v>
      </c>
      <c r="R53" s="159"/>
      <c r="S53" s="159" t="s">
        <v>128</v>
      </c>
      <c r="T53" s="159" t="s">
        <v>128</v>
      </c>
      <c r="U53" s="159">
        <v>0.25900000000000001</v>
      </c>
      <c r="V53" s="159">
        <f>ROUND(E53*U53,2)</f>
        <v>0.65</v>
      </c>
      <c r="W53" s="159"/>
      <c r="X53" s="159" t="s">
        <v>129</v>
      </c>
      <c r="Y53" s="149"/>
      <c r="Z53" s="149"/>
      <c r="AA53" s="149"/>
      <c r="AB53" s="149"/>
      <c r="AC53" s="149"/>
      <c r="AD53" s="149"/>
      <c r="AE53" s="149"/>
      <c r="AF53" s="149"/>
      <c r="AG53" s="149" t="s">
        <v>130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">
      <c r="A54" s="176">
        <v>23</v>
      </c>
      <c r="B54" s="177" t="s">
        <v>197</v>
      </c>
      <c r="C54" s="187" t="s">
        <v>198</v>
      </c>
      <c r="D54" s="178" t="s">
        <v>127</v>
      </c>
      <c r="E54" s="179">
        <v>39.200000000000003</v>
      </c>
      <c r="F54" s="180"/>
      <c r="G54" s="181">
        <f>ROUND(E54*F54,2)</f>
        <v>0</v>
      </c>
      <c r="H54" s="160"/>
      <c r="I54" s="159">
        <f>ROUND(E54*H54,2)</f>
        <v>0</v>
      </c>
      <c r="J54" s="160"/>
      <c r="K54" s="159">
        <f>ROUND(E54*J54,2)</f>
        <v>0</v>
      </c>
      <c r="L54" s="159">
        <v>21</v>
      </c>
      <c r="M54" s="159">
        <f>G54*(1+L54/100)</f>
        <v>0</v>
      </c>
      <c r="N54" s="159">
        <v>4.2000000000000002E-4</v>
      </c>
      <c r="O54" s="159">
        <f>ROUND(E54*N54,2)</f>
        <v>0.02</v>
      </c>
      <c r="P54" s="159">
        <v>2.5000000000000001E-2</v>
      </c>
      <c r="Q54" s="159">
        <f>ROUND(E54*P54,2)</f>
        <v>0.98</v>
      </c>
      <c r="R54" s="159"/>
      <c r="S54" s="159" t="s">
        <v>128</v>
      </c>
      <c r="T54" s="159" t="s">
        <v>128</v>
      </c>
      <c r="U54" s="159">
        <v>0.33200000000000002</v>
      </c>
      <c r="V54" s="159">
        <f>ROUND(E54*U54,2)</f>
        <v>13.01</v>
      </c>
      <c r="W54" s="159"/>
      <c r="X54" s="159" t="s">
        <v>129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130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76">
        <v>24</v>
      </c>
      <c r="B55" s="177" t="s">
        <v>199</v>
      </c>
      <c r="C55" s="187" t="s">
        <v>200</v>
      </c>
      <c r="D55" s="178" t="s">
        <v>127</v>
      </c>
      <c r="E55" s="179">
        <v>7.5</v>
      </c>
      <c r="F55" s="180"/>
      <c r="G55" s="181">
        <f>ROUND(E55*F55,2)</f>
        <v>0</v>
      </c>
      <c r="H55" s="160"/>
      <c r="I55" s="159">
        <f>ROUND(E55*H55,2)</f>
        <v>0</v>
      </c>
      <c r="J55" s="160"/>
      <c r="K55" s="159">
        <f>ROUND(E55*J55,2)</f>
        <v>0</v>
      </c>
      <c r="L55" s="159">
        <v>21</v>
      </c>
      <c r="M55" s="159">
        <f>G55*(1+L55/100)</f>
        <v>0</v>
      </c>
      <c r="N55" s="159">
        <v>0</v>
      </c>
      <c r="O55" s="159">
        <f>ROUND(E55*N55,2)</f>
        <v>0</v>
      </c>
      <c r="P55" s="159">
        <v>8.8999999999999996E-2</v>
      </c>
      <c r="Q55" s="159">
        <f>ROUND(E55*P55,2)</f>
        <v>0.67</v>
      </c>
      <c r="R55" s="159"/>
      <c r="S55" s="159" t="s">
        <v>128</v>
      </c>
      <c r="T55" s="159" t="s">
        <v>128</v>
      </c>
      <c r="U55" s="159">
        <v>0.39</v>
      </c>
      <c r="V55" s="159">
        <f>ROUND(E55*U55,2)</f>
        <v>2.93</v>
      </c>
      <c r="W55" s="159"/>
      <c r="X55" s="159" t="s">
        <v>129</v>
      </c>
      <c r="Y55" s="149"/>
      <c r="Z55" s="149"/>
      <c r="AA55" s="149"/>
      <c r="AB55" s="149"/>
      <c r="AC55" s="149"/>
      <c r="AD55" s="149"/>
      <c r="AE55" s="149"/>
      <c r="AF55" s="149"/>
      <c r="AG55" s="149" t="s">
        <v>130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70">
        <v>25</v>
      </c>
      <c r="B56" s="171" t="s">
        <v>201</v>
      </c>
      <c r="C56" s="185" t="s">
        <v>202</v>
      </c>
      <c r="D56" s="172" t="s">
        <v>203</v>
      </c>
      <c r="E56" s="173">
        <v>1.44</v>
      </c>
      <c r="F56" s="174"/>
      <c r="G56" s="175">
        <f>ROUND(E56*F56,2)</f>
        <v>0</v>
      </c>
      <c r="H56" s="160"/>
      <c r="I56" s="159">
        <f>ROUND(E56*H56,2)</f>
        <v>0</v>
      </c>
      <c r="J56" s="160"/>
      <c r="K56" s="159">
        <f>ROUND(E56*J56,2)</f>
        <v>0</v>
      </c>
      <c r="L56" s="159">
        <v>21</v>
      </c>
      <c r="M56" s="159">
        <f>G56*(1+L56/100)</f>
        <v>0</v>
      </c>
      <c r="N56" s="159">
        <v>0</v>
      </c>
      <c r="O56" s="159">
        <f>ROUND(E56*N56,2)</f>
        <v>0</v>
      </c>
      <c r="P56" s="159">
        <v>0</v>
      </c>
      <c r="Q56" s="159">
        <f>ROUND(E56*P56,2)</f>
        <v>0</v>
      </c>
      <c r="R56" s="159"/>
      <c r="S56" s="159" t="s">
        <v>204</v>
      </c>
      <c r="T56" s="159" t="s">
        <v>205</v>
      </c>
      <c r="U56" s="159">
        <v>0</v>
      </c>
      <c r="V56" s="159">
        <f>ROUND(E56*U56,2)</f>
        <v>0</v>
      </c>
      <c r="W56" s="159"/>
      <c r="X56" s="159" t="s">
        <v>129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130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6"/>
      <c r="B57" s="157"/>
      <c r="C57" s="186" t="s">
        <v>206</v>
      </c>
      <c r="D57" s="161"/>
      <c r="E57" s="162">
        <v>1.44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132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x14ac:dyDescent="0.2">
      <c r="A58" s="164" t="s">
        <v>123</v>
      </c>
      <c r="B58" s="165" t="s">
        <v>79</v>
      </c>
      <c r="C58" s="184" t="s">
        <v>80</v>
      </c>
      <c r="D58" s="166"/>
      <c r="E58" s="167"/>
      <c r="F58" s="168"/>
      <c r="G58" s="169">
        <f>SUMIF(AG59:AG59,"&lt;&gt;NOR",G59:G59)</f>
        <v>0</v>
      </c>
      <c r="H58" s="163"/>
      <c r="I58" s="163">
        <f>SUM(I59:I59)</f>
        <v>0</v>
      </c>
      <c r="J58" s="163"/>
      <c r="K58" s="163">
        <f>SUM(K59:K59)</f>
        <v>0</v>
      </c>
      <c r="L58" s="163"/>
      <c r="M58" s="163">
        <f>SUM(M59:M59)</f>
        <v>0</v>
      </c>
      <c r="N58" s="163"/>
      <c r="O58" s="163">
        <f>SUM(O59:O59)</f>
        <v>0</v>
      </c>
      <c r="P58" s="163"/>
      <c r="Q58" s="163">
        <f>SUM(Q59:Q59)</f>
        <v>0</v>
      </c>
      <c r="R58" s="163"/>
      <c r="S58" s="163"/>
      <c r="T58" s="163"/>
      <c r="U58" s="163"/>
      <c r="V58" s="163">
        <f>SUM(V59:V59)</f>
        <v>11.1</v>
      </c>
      <c r="W58" s="163"/>
      <c r="X58" s="163"/>
      <c r="AG58" t="s">
        <v>124</v>
      </c>
    </row>
    <row r="59" spans="1:60" outlineLevel="1" x14ac:dyDescent="0.2">
      <c r="A59" s="176">
        <v>26</v>
      </c>
      <c r="B59" s="177" t="s">
        <v>207</v>
      </c>
      <c r="C59" s="187" t="s">
        <v>208</v>
      </c>
      <c r="D59" s="178" t="s">
        <v>209</v>
      </c>
      <c r="E59" s="179">
        <v>5.9298299999999999</v>
      </c>
      <c r="F59" s="180"/>
      <c r="G59" s="181">
        <f>ROUND(E59*F59,2)</f>
        <v>0</v>
      </c>
      <c r="H59" s="160"/>
      <c r="I59" s="159">
        <f>ROUND(E59*H59,2)</f>
        <v>0</v>
      </c>
      <c r="J59" s="160"/>
      <c r="K59" s="159">
        <f>ROUND(E59*J59,2)</f>
        <v>0</v>
      </c>
      <c r="L59" s="159">
        <v>21</v>
      </c>
      <c r="M59" s="159">
        <f>G59*(1+L59/100)</f>
        <v>0</v>
      </c>
      <c r="N59" s="159">
        <v>0</v>
      </c>
      <c r="O59" s="159">
        <f>ROUND(E59*N59,2)</f>
        <v>0</v>
      </c>
      <c r="P59" s="159">
        <v>0</v>
      </c>
      <c r="Q59" s="159">
        <f>ROUND(E59*P59,2)</f>
        <v>0</v>
      </c>
      <c r="R59" s="159"/>
      <c r="S59" s="159" t="s">
        <v>128</v>
      </c>
      <c r="T59" s="159" t="s">
        <v>128</v>
      </c>
      <c r="U59" s="159">
        <v>1.8720000000000001</v>
      </c>
      <c r="V59" s="159">
        <f>ROUND(E59*U59,2)</f>
        <v>11.1</v>
      </c>
      <c r="W59" s="159"/>
      <c r="X59" s="159" t="s">
        <v>210</v>
      </c>
      <c r="Y59" s="149"/>
      <c r="Z59" s="149"/>
      <c r="AA59" s="149"/>
      <c r="AB59" s="149"/>
      <c r="AC59" s="149"/>
      <c r="AD59" s="149"/>
      <c r="AE59" s="149"/>
      <c r="AF59" s="149"/>
      <c r="AG59" s="149" t="s">
        <v>211</v>
      </c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x14ac:dyDescent="0.2">
      <c r="A60" s="164" t="s">
        <v>123</v>
      </c>
      <c r="B60" s="165" t="s">
        <v>81</v>
      </c>
      <c r="C60" s="184" t="s">
        <v>82</v>
      </c>
      <c r="D60" s="166"/>
      <c r="E60" s="167"/>
      <c r="F60" s="168"/>
      <c r="G60" s="169">
        <f>SUMIF(AG61:AG61,"&lt;&gt;NOR",G61:G61)</f>
        <v>0</v>
      </c>
      <c r="H60" s="163"/>
      <c r="I60" s="163">
        <f>SUM(I61:I61)</f>
        <v>0</v>
      </c>
      <c r="J60" s="163"/>
      <c r="K60" s="163">
        <f>SUM(K61:K61)</f>
        <v>0</v>
      </c>
      <c r="L60" s="163"/>
      <c r="M60" s="163">
        <f>SUM(M61:M61)</f>
        <v>0</v>
      </c>
      <c r="N60" s="163"/>
      <c r="O60" s="163">
        <f>SUM(O61:O61)</f>
        <v>0.02</v>
      </c>
      <c r="P60" s="163"/>
      <c r="Q60" s="163">
        <f>SUM(Q61:Q61)</f>
        <v>0</v>
      </c>
      <c r="R60" s="163"/>
      <c r="S60" s="163"/>
      <c r="T60" s="163"/>
      <c r="U60" s="163"/>
      <c r="V60" s="163">
        <f>SUM(V61:V61)</f>
        <v>1.07</v>
      </c>
      <c r="W60" s="163"/>
      <c r="X60" s="163"/>
      <c r="AG60" t="s">
        <v>124</v>
      </c>
    </row>
    <row r="61" spans="1:60" ht="22.5" outlineLevel="1" x14ac:dyDescent="0.2">
      <c r="A61" s="176">
        <v>27</v>
      </c>
      <c r="B61" s="177" t="s">
        <v>212</v>
      </c>
      <c r="C61" s="187" t="s">
        <v>213</v>
      </c>
      <c r="D61" s="178" t="s">
        <v>127</v>
      </c>
      <c r="E61" s="179">
        <v>4</v>
      </c>
      <c r="F61" s="180"/>
      <c r="G61" s="181">
        <f>ROUND(E61*F61,2)</f>
        <v>0</v>
      </c>
      <c r="H61" s="160"/>
      <c r="I61" s="159">
        <f>ROUND(E61*H61,2)</f>
        <v>0</v>
      </c>
      <c r="J61" s="160"/>
      <c r="K61" s="159">
        <f>ROUND(E61*J61,2)</f>
        <v>0</v>
      </c>
      <c r="L61" s="159">
        <v>21</v>
      </c>
      <c r="M61" s="159">
        <f>G61*(1+L61/100)</f>
        <v>0</v>
      </c>
      <c r="N61" s="159">
        <v>6.0299999999999998E-3</v>
      </c>
      <c r="O61" s="159">
        <f>ROUND(E61*N61,2)</f>
        <v>0.02</v>
      </c>
      <c r="P61" s="159">
        <v>0</v>
      </c>
      <c r="Q61" s="159">
        <f>ROUND(E61*P61,2)</f>
        <v>0</v>
      </c>
      <c r="R61" s="159"/>
      <c r="S61" s="159" t="s">
        <v>128</v>
      </c>
      <c r="T61" s="159" t="s">
        <v>144</v>
      </c>
      <c r="U61" s="159">
        <v>0.26704</v>
      </c>
      <c r="V61" s="159">
        <f>ROUND(E61*U61,2)</f>
        <v>1.07</v>
      </c>
      <c r="W61" s="159"/>
      <c r="X61" s="159" t="s">
        <v>145</v>
      </c>
      <c r="Y61" s="149"/>
      <c r="Z61" s="149"/>
      <c r="AA61" s="149"/>
      <c r="AB61" s="149"/>
      <c r="AC61" s="149"/>
      <c r="AD61" s="149"/>
      <c r="AE61" s="149"/>
      <c r="AF61" s="149"/>
      <c r="AG61" s="149" t="s">
        <v>146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x14ac:dyDescent="0.2">
      <c r="A62" s="164" t="s">
        <v>123</v>
      </c>
      <c r="B62" s="165" t="s">
        <v>83</v>
      </c>
      <c r="C62" s="184" t="s">
        <v>84</v>
      </c>
      <c r="D62" s="166"/>
      <c r="E62" s="167"/>
      <c r="F62" s="168"/>
      <c r="G62" s="169">
        <f>SUMIF(AG63:AG64,"&lt;&gt;NOR",G63:G64)</f>
        <v>0</v>
      </c>
      <c r="H62" s="163"/>
      <c r="I62" s="163">
        <f>SUM(I63:I64)</f>
        <v>0</v>
      </c>
      <c r="J62" s="163"/>
      <c r="K62" s="163">
        <f>SUM(K63:K64)</f>
        <v>0</v>
      </c>
      <c r="L62" s="163"/>
      <c r="M62" s="163">
        <f>SUM(M63:M64)</f>
        <v>0</v>
      </c>
      <c r="N62" s="163"/>
      <c r="O62" s="163">
        <f>SUM(O63:O64)</f>
        <v>0.03</v>
      </c>
      <c r="P62" s="163"/>
      <c r="Q62" s="163">
        <f>SUM(Q63:Q64)</f>
        <v>0</v>
      </c>
      <c r="R62" s="163"/>
      <c r="S62" s="163"/>
      <c r="T62" s="163"/>
      <c r="U62" s="163"/>
      <c r="V62" s="163">
        <f>SUM(V63:V64)</f>
        <v>10.36</v>
      </c>
      <c r="W62" s="163"/>
      <c r="X62" s="163"/>
      <c r="AG62" t="s">
        <v>124</v>
      </c>
    </row>
    <row r="63" spans="1:60" outlineLevel="1" x14ac:dyDescent="0.2">
      <c r="A63" s="170">
        <v>28</v>
      </c>
      <c r="B63" s="171" t="s">
        <v>214</v>
      </c>
      <c r="C63" s="185" t="s">
        <v>215</v>
      </c>
      <c r="D63" s="172" t="s">
        <v>152</v>
      </c>
      <c r="E63" s="173">
        <v>13</v>
      </c>
      <c r="F63" s="174"/>
      <c r="G63" s="175">
        <f>ROUND(E63*F63,2)</f>
        <v>0</v>
      </c>
      <c r="H63" s="160"/>
      <c r="I63" s="159">
        <f>ROUND(E63*H63,2)</f>
        <v>0</v>
      </c>
      <c r="J63" s="160"/>
      <c r="K63" s="159">
        <f>ROUND(E63*J63,2)</f>
        <v>0</v>
      </c>
      <c r="L63" s="159">
        <v>21</v>
      </c>
      <c r="M63" s="159">
        <f>G63*(1+L63/100)</f>
        <v>0</v>
      </c>
      <c r="N63" s="159">
        <v>2.1199999999999999E-3</v>
      </c>
      <c r="O63" s="159">
        <f>ROUND(E63*N63,2)</f>
        <v>0.03</v>
      </c>
      <c r="P63" s="159">
        <v>0</v>
      </c>
      <c r="Q63" s="159">
        <f>ROUND(E63*P63,2)</f>
        <v>0</v>
      </c>
      <c r="R63" s="159"/>
      <c r="S63" s="159" t="s">
        <v>128</v>
      </c>
      <c r="T63" s="159" t="s">
        <v>128</v>
      </c>
      <c r="U63" s="159">
        <v>0.79730000000000001</v>
      </c>
      <c r="V63" s="159">
        <f>ROUND(E63*U63,2)</f>
        <v>10.36</v>
      </c>
      <c r="W63" s="159"/>
      <c r="X63" s="159" t="s">
        <v>129</v>
      </c>
      <c r="Y63" s="149"/>
      <c r="Z63" s="149"/>
      <c r="AA63" s="149"/>
      <c r="AB63" s="149"/>
      <c r="AC63" s="149"/>
      <c r="AD63" s="149"/>
      <c r="AE63" s="149"/>
      <c r="AF63" s="149"/>
      <c r="AG63" s="149" t="s">
        <v>130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6">
        <v>29</v>
      </c>
      <c r="B64" s="157" t="s">
        <v>216</v>
      </c>
      <c r="C64" s="188" t="s">
        <v>217</v>
      </c>
      <c r="D64" s="158" t="s">
        <v>0</v>
      </c>
      <c r="E64" s="182"/>
      <c r="F64" s="160"/>
      <c r="G64" s="159">
        <f>ROUND(E64*F64,2)</f>
        <v>0</v>
      </c>
      <c r="H64" s="160"/>
      <c r="I64" s="159">
        <f>ROUND(E64*H64,2)</f>
        <v>0</v>
      </c>
      <c r="J64" s="160"/>
      <c r="K64" s="159">
        <f>ROUND(E64*J64,2)</f>
        <v>0</v>
      </c>
      <c r="L64" s="159">
        <v>21</v>
      </c>
      <c r="M64" s="159">
        <f>G64*(1+L64/100)</f>
        <v>0</v>
      </c>
      <c r="N64" s="159">
        <v>0</v>
      </c>
      <c r="O64" s="159">
        <f>ROUND(E64*N64,2)</f>
        <v>0</v>
      </c>
      <c r="P64" s="159">
        <v>0</v>
      </c>
      <c r="Q64" s="159">
        <f>ROUND(E64*P64,2)</f>
        <v>0</v>
      </c>
      <c r="R64" s="159"/>
      <c r="S64" s="159" t="s">
        <v>128</v>
      </c>
      <c r="T64" s="159" t="s">
        <v>128</v>
      </c>
      <c r="U64" s="159">
        <v>0</v>
      </c>
      <c r="V64" s="159">
        <f>ROUND(E64*U64,2)</f>
        <v>0</v>
      </c>
      <c r="W64" s="159"/>
      <c r="X64" s="159" t="s">
        <v>210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211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x14ac:dyDescent="0.2">
      <c r="A65" s="164" t="s">
        <v>123</v>
      </c>
      <c r="B65" s="165" t="s">
        <v>85</v>
      </c>
      <c r="C65" s="184" t="s">
        <v>86</v>
      </c>
      <c r="D65" s="166"/>
      <c r="E65" s="167"/>
      <c r="F65" s="168"/>
      <c r="G65" s="169">
        <f>SUMIF(AG66:AG90,"&lt;&gt;NOR",G66:G90)</f>
        <v>0</v>
      </c>
      <c r="H65" s="163"/>
      <c r="I65" s="163">
        <f>SUM(I66:I90)</f>
        <v>0</v>
      </c>
      <c r="J65" s="163"/>
      <c r="K65" s="163">
        <f>SUM(K66:K90)</f>
        <v>0</v>
      </c>
      <c r="L65" s="163"/>
      <c r="M65" s="163">
        <f>SUM(M66:M90)</f>
        <v>0</v>
      </c>
      <c r="N65" s="163"/>
      <c r="O65" s="163">
        <f>SUM(O66:O90)</f>
        <v>0.1</v>
      </c>
      <c r="P65" s="163"/>
      <c r="Q65" s="163">
        <f>SUM(Q66:Q90)</f>
        <v>0</v>
      </c>
      <c r="R65" s="163"/>
      <c r="S65" s="163"/>
      <c r="T65" s="163"/>
      <c r="U65" s="163"/>
      <c r="V65" s="163">
        <f>SUM(V66:V90)</f>
        <v>49.57</v>
      </c>
      <c r="W65" s="163"/>
      <c r="X65" s="163"/>
      <c r="AG65" t="s">
        <v>124</v>
      </c>
    </row>
    <row r="66" spans="1:60" outlineLevel="1" x14ac:dyDescent="0.2">
      <c r="A66" s="170">
        <v>30</v>
      </c>
      <c r="B66" s="171" t="s">
        <v>218</v>
      </c>
      <c r="C66" s="185" t="s">
        <v>219</v>
      </c>
      <c r="D66" s="172" t="s">
        <v>152</v>
      </c>
      <c r="E66" s="173">
        <v>69.900000000000006</v>
      </c>
      <c r="F66" s="174"/>
      <c r="G66" s="175">
        <f>ROUND(E66*F66,2)</f>
        <v>0</v>
      </c>
      <c r="H66" s="160"/>
      <c r="I66" s="159">
        <f>ROUND(E66*H66,2)</f>
        <v>0</v>
      </c>
      <c r="J66" s="160"/>
      <c r="K66" s="159">
        <f>ROUND(E66*J66,2)</f>
        <v>0</v>
      </c>
      <c r="L66" s="159">
        <v>21</v>
      </c>
      <c r="M66" s="159">
        <f>G66*(1+L66/100)</f>
        <v>0</v>
      </c>
      <c r="N66" s="159">
        <v>0</v>
      </c>
      <c r="O66" s="159">
        <f>ROUND(E66*N66,2)</f>
        <v>0</v>
      </c>
      <c r="P66" s="159">
        <v>0</v>
      </c>
      <c r="Q66" s="159">
        <f>ROUND(E66*P66,2)</f>
        <v>0</v>
      </c>
      <c r="R66" s="159"/>
      <c r="S66" s="159" t="s">
        <v>128</v>
      </c>
      <c r="T66" s="159" t="s">
        <v>128</v>
      </c>
      <c r="U66" s="159">
        <v>0.18</v>
      </c>
      <c r="V66" s="159">
        <f>ROUND(E66*U66,2)</f>
        <v>12.58</v>
      </c>
      <c r="W66" s="159"/>
      <c r="X66" s="159" t="s">
        <v>129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130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22.5" outlineLevel="1" x14ac:dyDescent="0.2">
      <c r="A67" s="156"/>
      <c r="B67" s="157"/>
      <c r="C67" s="186" t="s">
        <v>161</v>
      </c>
      <c r="D67" s="161"/>
      <c r="E67" s="162">
        <v>69.900000000000006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49"/>
      <c r="Z67" s="149"/>
      <c r="AA67" s="149"/>
      <c r="AB67" s="149"/>
      <c r="AC67" s="149"/>
      <c r="AD67" s="149"/>
      <c r="AE67" s="149"/>
      <c r="AF67" s="149"/>
      <c r="AG67" s="149" t="s">
        <v>132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70">
        <v>31</v>
      </c>
      <c r="B68" s="171" t="s">
        <v>220</v>
      </c>
      <c r="C68" s="185" t="s">
        <v>221</v>
      </c>
      <c r="D68" s="172" t="s">
        <v>186</v>
      </c>
      <c r="E68" s="173">
        <v>5</v>
      </c>
      <c r="F68" s="174"/>
      <c r="G68" s="175">
        <f>ROUND(E68*F68,2)</f>
        <v>0</v>
      </c>
      <c r="H68" s="160"/>
      <c r="I68" s="159">
        <f>ROUND(E68*H68,2)</f>
        <v>0</v>
      </c>
      <c r="J68" s="160"/>
      <c r="K68" s="159">
        <f>ROUND(E68*J68,2)</f>
        <v>0</v>
      </c>
      <c r="L68" s="159">
        <v>21</v>
      </c>
      <c r="M68" s="159">
        <f>G68*(1+L68/100)</f>
        <v>0</v>
      </c>
      <c r="N68" s="159">
        <v>1.1999999999999999E-3</v>
      </c>
      <c r="O68" s="159">
        <f>ROUND(E68*N68,2)</f>
        <v>0.01</v>
      </c>
      <c r="P68" s="159">
        <v>0</v>
      </c>
      <c r="Q68" s="159">
        <f>ROUND(E68*P68,2)</f>
        <v>0</v>
      </c>
      <c r="R68" s="159"/>
      <c r="S68" s="159" t="s">
        <v>128</v>
      </c>
      <c r="T68" s="159" t="s">
        <v>128</v>
      </c>
      <c r="U68" s="159">
        <v>2.72</v>
      </c>
      <c r="V68" s="159">
        <f>ROUND(E68*U68,2)</f>
        <v>13.6</v>
      </c>
      <c r="W68" s="159"/>
      <c r="X68" s="159" t="s">
        <v>129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130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6"/>
      <c r="B69" s="157"/>
      <c r="C69" s="186" t="s">
        <v>222</v>
      </c>
      <c r="D69" s="161"/>
      <c r="E69" s="162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132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6"/>
      <c r="B70" s="157"/>
      <c r="C70" s="186" t="s">
        <v>223</v>
      </c>
      <c r="D70" s="161"/>
      <c r="E70" s="162">
        <v>4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132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6"/>
      <c r="B71" s="157"/>
      <c r="C71" s="186" t="s">
        <v>224</v>
      </c>
      <c r="D71" s="161"/>
      <c r="E71" s="162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132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6"/>
      <c r="B72" s="157"/>
      <c r="C72" s="186" t="s">
        <v>225</v>
      </c>
      <c r="D72" s="161"/>
      <c r="E72" s="162">
        <v>1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132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70">
        <v>32</v>
      </c>
      <c r="B73" s="171" t="s">
        <v>226</v>
      </c>
      <c r="C73" s="185" t="s">
        <v>227</v>
      </c>
      <c r="D73" s="172" t="s">
        <v>186</v>
      </c>
      <c r="E73" s="173">
        <v>4</v>
      </c>
      <c r="F73" s="174"/>
      <c r="G73" s="175">
        <f>ROUND(E73*F73,2)</f>
        <v>0</v>
      </c>
      <c r="H73" s="160"/>
      <c r="I73" s="159">
        <f>ROUND(E73*H73,2)</f>
        <v>0</v>
      </c>
      <c r="J73" s="160"/>
      <c r="K73" s="159">
        <f>ROUND(E73*J73,2)</f>
        <v>0</v>
      </c>
      <c r="L73" s="159">
        <v>21</v>
      </c>
      <c r="M73" s="159">
        <f>G73*(1+L73/100)</f>
        <v>0</v>
      </c>
      <c r="N73" s="159">
        <v>1.65E-3</v>
      </c>
      <c r="O73" s="159">
        <f>ROUND(E73*N73,2)</f>
        <v>0.01</v>
      </c>
      <c r="P73" s="159">
        <v>0</v>
      </c>
      <c r="Q73" s="159">
        <f>ROUND(E73*P73,2)</f>
        <v>0</v>
      </c>
      <c r="R73" s="159"/>
      <c r="S73" s="159" t="s">
        <v>128</v>
      </c>
      <c r="T73" s="159" t="s">
        <v>128</v>
      </c>
      <c r="U73" s="159">
        <v>3.05</v>
      </c>
      <c r="V73" s="159">
        <f>ROUND(E73*U73,2)</f>
        <v>12.2</v>
      </c>
      <c r="W73" s="159"/>
      <c r="X73" s="159" t="s">
        <v>129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130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">
      <c r="A74" s="156"/>
      <c r="B74" s="157"/>
      <c r="C74" s="186" t="s">
        <v>228</v>
      </c>
      <c r="D74" s="161"/>
      <c r="E74" s="162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49"/>
      <c r="Z74" s="149"/>
      <c r="AA74" s="149"/>
      <c r="AB74" s="149"/>
      <c r="AC74" s="149"/>
      <c r="AD74" s="149"/>
      <c r="AE74" s="149"/>
      <c r="AF74" s="149"/>
      <c r="AG74" s="149" t="s">
        <v>132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1" x14ac:dyDescent="0.2">
      <c r="A75" s="156"/>
      <c r="B75" s="157"/>
      <c r="C75" s="186" t="s">
        <v>225</v>
      </c>
      <c r="D75" s="161"/>
      <c r="E75" s="162">
        <v>1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132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6"/>
      <c r="B76" s="157"/>
      <c r="C76" s="186" t="s">
        <v>229</v>
      </c>
      <c r="D76" s="161"/>
      <c r="E76" s="162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49"/>
      <c r="Z76" s="149"/>
      <c r="AA76" s="149"/>
      <c r="AB76" s="149"/>
      <c r="AC76" s="149"/>
      <c r="AD76" s="149"/>
      <c r="AE76" s="149"/>
      <c r="AF76" s="149"/>
      <c r="AG76" s="149" t="s">
        <v>132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56"/>
      <c r="B77" s="157"/>
      <c r="C77" s="186" t="s">
        <v>65</v>
      </c>
      <c r="D77" s="161"/>
      <c r="E77" s="162">
        <v>3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132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">
      <c r="A78" s="170">
        <v>33</v>
      </c>
      <c r="B78" s="171" t="s">
        <v>230</v>
      </c>
      <c r="C78" s="185" t="s">
        <v>231</v>
      </c>
      <c r="D78" s="172" t="s">
        <v>127</v>
      </c>
      <c r="E78" s="173">
        <v>1</v>
      </c>
      <c r="F78" s="174"/>
      <c r="G78" s="175">
        <f>ROUND(E78*F78,2)</f>
        <v>0</v>
      </c>
      <c r="H78" s="160"/>
      <c r="I78" s="159">
        <f>ROUND(E78*H78,2)</f>
        <v>0</v>
      </c>
      <c r="J78" s="160"/>
      <c r="K78" s="159">
        <f>ROUND(E78*J78,2)</f>
        <v>0</v>
      </c>
      <c r="L78" s="159">
        <v>21</v>
      </c>
      <c r="M78" s="159">
        <f>G78*(1+L78/100)</f>
        <v>0</v>
      </c>
      <c r="N78" s="159">
        <v>3.2000000000000003E-4</v>
      </c>
      <c r="O78" s="159">
        <f>ROUND(E78*N78,2)</f>
        <v>0</v>
      </c>
      <c r="P78" s="159">
        <v>0</v>
      </c>
      <c r="Q78" s="159">
        <f>ROUND(E78*P78,2)</f>
        <v>0</v>
      </c>
      <c r="R78" s="159"/>
      <c r="S78" s="159" t="s">
        <v>128</v>
      </c>
      <c r="T78" s="159" t="s">
        <v>128</v>
      </c>
      <c r="U78" s="159">
        <v>0.96099999999999997</v>
      </c>
      <c r="V78" s="159">
        <f>ROUND(E78*U78,2)</f>
        <v>0.96</v>
      </c>
      <c r="W78" s="159"/>
      <c r="X78" s="159" t="s">
        <v>129</v>
      </c>
      <c r="Y78" s="149"/>
      <c r="Z78" s="149"/>
      <c r="AA78" s="149"/>
      <c r="AB78" s="149"/>
      <c r="AC78" s="149"/>
      <c r="AD78" s="149"/>
      <c r="AE78" s="149"/>
      <c r="AF78" s="149"/>
      <c r="AG78" s="149" t="s">
        <v>130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">
      <c r="A79" s="156"/>
      <c r="B79" s="157"/>
      <c r="C79" s="186" t="s">
        <v>232</v>
      </c>
      <c r="D79" s="161"/>
      <c r="E79" s="162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49"/>
      <c r="Z79" s="149"/>
      <c r="AA79" s="149"/>
      <c r="AB79" s="149"/>
      <c r="AC79" s="149"/>
      <c r="AD79" s="149"/>
      <c r="AE79" s="149"/>
      <c r="AF79" s="149"/>
      <c r="AG79" s="149" t="s">
        <v>132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6"/>
      <c r="B80" s="157"/>
      <c r="C80" s="186" t="s">
        <v>225</v>
      </c>
      <c r="D80" s="161"/>
      <c r="E80" s="162">
        <v>1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132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">
      <c r="A81" s="176">
        <v>34</v>
      </c>
      <c r="B81" s="177" t="s">
        <v>233</v>
      </c>
      <c r="C81" s="187" t="s">
        <v>234</v>
      </c>
      <c r="D81" s="178" t="s">
        <v>152</v>
      </c>
      <c r="E81" s="179">
        <v>69.900000000000006</v>
      </c>
      <c r="F81" s="180"/>
      <c r="G81" s="181">
        <f t="shared" ref="G81:G88" si="0">ROUND(E81*F81,2)</f>
        <v>0</v>
      </c>
      <c r="H81" s="160"/>
      <c r="I81" s="159">
        <f t="shared" ref="I81:I88" si="1">ROUND(E81*H81,2)</f>
        <v>0</v>
      </c>
      <c r="J81" s="160"/>
      <c r="K81" s="159">
        <f t="shared" ref="K81:K88" si="2">ROUND(E81*J81,2)</f>
        <v>0</v>
      </c>
      <c r="L81" s="159">
        <v>21</v>
      </c>
      <c r="M81" s="159">
        <f t="shared" ref="M81:M88" si="3">G81*(1+L81/100)</f>
        <v>0</v>
      </c>
      <c r="N81" s="159">
        <v>7.7999999999999999E-4</v>
      </c>
      <c r="O81" s="159">
        <f t="shared" ref="O81:O88" si="4">ROUND(E81*N81,2)</f>
        <v>0.05</v>
      </c>
      <c r="P81" s="159">
        <v>0</v>
      </c>
      <c r="Q81" s="159">
        <f t="shared" ref="Q81:Q88" si="5">ROUND(E81*P81,2)</f>
        <v>0</v>
      </c>
      <c r="R81" s="159"/>
      <c r="S81" s="159" t="s">
        <v>235</v>
      </c>
      <c r="T81" s="159" t="s">
        <v>235</v>
      </c>
      <c r="U81" s="159">
        <v>7.3999999999999996E-2</v>
      </c>
      <c r="V81" s="159">
        <f t="shared" ref="V81:V88" si="6">ROUND(E81*U81,2)</f>
        <v>5.17</v>
      </c>
      <c r="W81" s="159"/>
      <c r="X81" s="159" t="s">
        <v>129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130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">
      <c r="A82" s="176">
        <v>35</v>
      </c>
      <c r="B82" s="177" t="s">
        <v>236</v>
      </c>
      <c r="C82" s="187" t="s">
        <v>237</v>
      </c>
      <c r="D82" s="178" t="s">
        <v>186</v>
      </c>
      <c r="E82" s="179">
        <v>12.5</v>
      </c>
      <c r="F82" s="180"/>
      <c r="G82" s="181">
        <f t="shared" si="0"/>
        <v>0</v>
      </c>
      <c r="H82" s="160"/>
      <c r="I82" s="159">
        <f t="shared" si="1"/>
        <v>0</v>
      </c>
      <c r="J82" s="160"/>
      <c r="K82" s="159">
        <f t="shared" si="2"/>
        <v>0</v>
      </c>
      <c r="L82" s="159">
        <v>21</v>
      </c>
      <c r="M82" s="159">
        <f t="shared" si="3"/>
        <v>0</v>
      </c>
      <c r="N82" s="159">
        <v>1.0000000000000001E-5</v>
      </c>
      <c r="O82" s="159">
        <f t="shared" si="4"/>
        <v>0</v>
      </c>
      <c r="P82" s="159">
        <v>0</v>
      </c>
      <c r="Q82" s="159">
        <f t="shared" si="5"/>
        <v>0</v>
      </c>
      <c r="R82" s="159"/>
      <c r="S82" s="159" t="s">
        <v>128</v>
      </c>
      <c r="T82" s="159" t="s">
        <v>128</v>
      </c>
      <c r="U82" s="159">
        <v>0.40488000000000002</v>
      </c>
      <c r="V82" s="159">
        <f t="shared" si="6"/>
        <v>5.0599999999999996</v>
      </c>
      <c r="W82" s="159"/>
      <c r="X82" s="159" t="s">
        <v>129</v>
      </c>
      <c r="Y82" s="149"/>
      <c r="Z82" s="149"/>
      <c r="AA82" s="149"/>
      <c r="AB82" s="149"/>
      <c r="AC82" s="149"/>
      <c r="AD82" s="149"/>
      <c r="AE82" s="149"/>
      <c r="AF82" s="149"/>
      <c r="AG82" s="149" t="s">
        <v>130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76">
        <v>36</v>
      </c>
      <c r="B83" s="177" t="s">
        <v>238</v>
      </c>
      <c r="C83" s="187" t="s">
        <v>239</v>
      </c>
      <c r="D83" s="178" t="s">
        <v>186</v>
      </c>
      <c r="E83" s="179">
        <v>4</v>
      </c>
      <c r="F83" s="180"/>
      <c r="G83" s="181">
        <f t="shared" si="0"/>
        <v>0</v>
      </c>
      <c r="H83" s="160"/>
      <c r="I83" s="159">
        <f t="shared" si="1"/>
        <v>0</v>
      </c>
      <c r="J83" s="160"/>
      <c r="K83" s="159">
        <f t="shared" si="2"/>
        <v>0</v>
      </c>
      <c r="L83" s="159">
        <v>21</v>
      </c>
      <c r="M83" s="159">
        <f t="shared" si="3"/>
        <v>0</v>
      </c>
      <c r="N83" s="159">
        <v>0</v>
      </c>
      <c r="O83" s="159">
        <f t="shared" si="4"/>
        <v>0</v>
      </c>
      <c r="P83" s="159">
        <v>0</v>
      </c>
      <c r="Q83" s="159">
        <f t="shared" si="5"/>
        <v>0</v>
      </c>
      <c r="R83" s="159"/>
      <c r="S83" s="159" t="s">
        <v>204</v>
      </c>
      <c r="T83" s="159" t="s">
        <v>205</v>
      </c>
      <c r="U83" s="159">
        <v>0</v>
      </c>
      <c r="V83" s="159">
        <f t="shared" si="6"/>
        <v>0</v>
      </c>
      <c r="W83" s="159"/>
      <c r="X83" s="159" t="s">
        <v>129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130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76">
        <v>37</v>
      </c>
      <c r="B84" s="177" t="s">
        <v>240</v>
      </c>
      <c r="C84" s="187" t="s">
        <v>241</v>
      </c>
      <c r="D84" s="178" t="s">
        <v>186</v>
      </c>
      <c r="E84" s="179">
        <v>1</v>
      </c>
      <c r="F84" s="180"/>
      <c r="G84" s="181">
        <f t="shared" si="0"/>
        <v>0</v>
      </c>
      <c r="H84" s="160"/>
      <c r="I84" s="159">
        <f t="shared" si="1"/>
        <v>0</v>
      </c>
      <c r="J84" s="160"/>
      <c r="K84" s="159">
        <f t="shared" si="2"/>
        <v>0</v>
      </c>
      <c r="L84" s="159">
        <v>21</v>
      </c>
      <c r="M84" s="159">
        <f t="shared" si="3"/>
        <v>0</v>
      </c>
      <c r="N84" s="159">
        <v>0</v>
      </c>
      <c r="O84" s="159">
        <f t="shared" si="4"/>
        <v>0</v>
      </c>
      <c r="P84" s="159">
        <v>0</v>
      </c>
      <c r="Q84" s="159">
        <f t="shared" si="5"/>
        <v>0</v>
      </c>
      <c r="R84" s="159"/>
      <c r="S84" s="159" t="s">
        <v>204</v>
      </c>
      <c r="T84" s="159" t="s">
        <v>205</v>
      </c>
      <c r="U84" s="159">
        <v>0</v>
      </c>
      <c r="V84" s="159">
        <f t="shared" si="6"/>
        <v>0</v>
      </c>
      <c r="W84" s="159"/>
      <c r="X84" s="159" t="s">
        <v>129</v>
      </c>
      <c r="Y84" s="149"/>
      <c r="Z84" s="149"/>
      <c r="AA84" s="149"/>
      <c r="AB84" s="149"/>
      <c r="AC84" s="149"/>
      <c r="AD84" s="149"/>
      <c r="AE84" s="149"/>
      <c r="AF84" s="149"/>
      <c r="AG84" s="149" t="s">
        <v>130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76">
        <v>38</v>
      </c>
      <c r="B85" s="177" t="s">
        <v>242</v>
      </c>
      <c r="C85" s="187" t="s">
        <v>241</v>
      </c>
      <c r="D85" s="178" t="s">
        <v>186</v>
      </c>
      <c r="E85" s="179">
        <v>3</v>
      </c>
      <c r="F85" s="180"/>
      <c r="G85" s="181">
        <f t="shared" si="0"/>
        <v>0</v>
      </c>
      <c r="H85" s="160"/>
      <c r="I85" s="159">
        <f t="shared" si="1"/>
        <v>0</v>
      </c>
      <c r="J85" s="160"/>
      <c r="K85" s="159">
        <f t="shared" si="2"/>
        <v>0</v>
      </c>
      <c r="L85" s="159">
        <v>21</v>
      </c>
      <c r="M85" s="159">
        <f t="shared" si="3"/>
        <v>0</v>
      </c>
      <c r="N85" s="159">
        <v>0</v>
      </c>
      <c r="O85" s="159">
        <f t="shared" si="4"/>
        <v>0</v>
      </c>
      <c r="P85" s="159">
        <v>0</v>
      </c>
      <c r="Q85" s="159">
        <f t="shared" si="5"/>
        <v>0</v>
      </c>
      <c r="R85" s="159"/>
      <c r="S85" s="159" t="s">
        <v>204</v>
      </c>
      <c r="T85" s="159" t="s">
        <v>205</v>
      </c>
      <c r="U85" s="159">
        <v>0</v>
      </c>
      <c r="V85" s="159">
        <f t="shared" si="6"/>
        <v>0</v>
      </c>
      <c r="W85" s="159"/>
      <c r="X85" s="159" t="s">
        <v>129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130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6">
        <v>39</v>
      </c>
      <c r="B86" s="177" t="s">
        <v>243</v>
      </c>
      <c r="C86" s="187" t="s">
        <v>244</v>
      </c>
      <c r="D86" s="178" t="s">
        <v>186</v>
      </c>
      <c r="E86" s="179">
        <v>1</v>
      </c>
      <c r="F86" s="180"/>
      <c r="G86" s="181">
        <f t="shared" si="0"/>
        <v>0</v>
      </c>
      <c r="H86" s="160"/>
      <c r="I86" s="159">
        <f t="shared" si="1"/>
        <v>0</v>
      </c>
      <c r="J86" s="160"/>
      <c r="K86" s="159">
        <f t="shared" si="2"/>
        <v>0</v>
      </c>
      <c r="L86" s="159">
        <v>21</v>
      </c>
      <c r="M86" s="159">
        <f t="shared" si="3"/>
        <v>0</v>
      </c>
      <c r="N86" s="159">
        <v>0</v>
      </c>
      <c r="O86" s="159">
        <f t="shared" si="4"/>
        <v>0</v>
      </c>
      <c r="P86" s="159">
        <v>0</v>
      </c>
      <c r="Q86" s="159">
        <f t="shared" si="5"/>
        <v>0</v>
      </c>
      <c r="R86" s="159"/>
      <c r="S86" s="159" t="s">
        <v>204</v>
      </c>
      <c r="T86" s="159" t="s">
        <v>205</v>
      </c>
      <c r="U86" s="159">
        <v>0</v>
      </c>
      <c r="V86" s="159">
        <f t="shared" si="6"/>
        <v>0</v>
      </c>
      <c r="W86" s="159"/>
      <c r="X86" s="159" t="s">
        <v>129</v>
      </c>
      <c r="Y86" s="149"/>
      <c r="Z86" s="149"/>
      <c r="AA86" s="149"/>
      <c r="AB86" s="149"/>
      <c r="AC86" s="149"/>
      <c r="AD86" s="149"/>
      <c r="AE86" s="149"/>
      <c r="AF86" s="149"/>
      <c r="AG86" s="149" t="s">
        <v>130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">
      <c r="A87" s="176">
        <v>40</v>
      </c>
      <c r="B87" s="177" t="s">
        <v>245</v>
      </c>
      <c r="C87" s="187" t="s">
        <v>246</v>
      </c>
      <c r="D87" s="178" t="s">
        <v>186</v>
      </c>
      <c r="E87" s="179">
        <v>1</v>
      </c>
      <c r="F87" s="180"/>
      <c r="G87" s="181">
        <f t="shared" si="0"/>
        <v>0</v>
      </c>
      <c r="H87" s="160"/>
      <c r="I87" s="159">
        <f t="shared" si="1"/>
        <v>0</v>
      </c>
      <c r="J87" s="160"/>
      <c r="K87" s="159">
        <f t="shared" si="2"/>
        <v>0</v>
      </c>
      <c r="L87" s="159">
        <v>21</v>
      </c>
      <c r="M87" s="159">
        <f t="shared" si="3"/>
        <v>0</v>
      </c>
      <c r="N87" s="159">
        <v>0</v>
      </c>
      <c r="O87" s="159">
        <f t="shared" si="4"/>
        <v>0</v>
      </c>
      <c r="P87" s="159">
        <v>0</v>
      </c>
      <c r="Q87" s="159">
        <f t="shared" si="5"/>
        <v>0</v>
      </c>
      <c r="R87" s="159"/>
      <c r="S87" s="159" t="s">
        <v>204</v>
      </c>
      <c r="T87" s="159" t="s">
        <v>205</v>
      </c>
      <c r="U87" s="159">
        <v>0</v>
      </c>
      <c r="V87" s="159">
        <f t="shared" si="6"/>
        <v>0</v>
      </c>
      <c r="W87" s="159"/>
      <c r="X87" s="159" t="s">
        <v>129</v>
      </c>
      <c r="Y87" s="149"/>
      <c r="Z87" s="149"/>
      <c r="AA87" s="149"/>
      <c r="AB87" s="149"/>
      <c r="AC87" s="149"/>
      <c r="AD87" s="149"/>
      <c r="AE87" s="149"/>
      <c r="AF87" s="149"/>
      <c r="AG87" s="149" t="s">
        <v>130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70">
        <v>41</v>
      </c>
      <c r="B88" s="171" t="s">
        <v>247</v>
      </c>
      <c r="C88" s="185" t="s">
        <v>248</v>
      </c>
      <c r="D88" s="172" t="s">
        <v>152</v>
      </c>
      <c r="E88" s="173">
        <v>13.75</v>
      </c>
      <c r="F88" s="174"/>
      <c r="G88" s="175">
        <f t="shared" si="0"/>
        <v>0</v>
      </c>
      <c r="H88" s="160"/>
      <c r="I88" s="159">
        <f t="shared" si="1"/>
        <v>0</v>
      </c>
      <c r="J88" s="160"/>
      <c r="K88" s="159">
        <f t="shared" si="2"/>
        <v>0</v>
      </c>
      <c r="L88" s="159">
        <v>21</v>
      </c>
      <c r="M88" s="159">
        <f t="shared" si="3"/>
        <v>0</v>
      </c>
      <c r="N88" s="159">
        <v>1.82E-3</v>
      </c>
      <c r="O88" s="159">
        <f t="shared" si="4"/>
        <v>0.03</v>
      </c>
      <c r="P88" s="159">
        <v>0</v>
      </c>
      <c r="Q88" s="159">
        <f t="shared" si="5"/>
        <v>0</v>
      </c>
      <c r="R88" s="159" t="s">
        <v>164</v>
      </c>
      <c r="S88" s="159" t="s">
        <v>128</v>
      </c>
      <c r="T88" s="159" t="s">
        <v>128</v>
      </c>
      <c r="U88" s="159">
        <v>0</v>
      </c>
      <c r="V88" s="159">
        <f t="shared" si="6"/>
        <v>0</v>
      </c>
      <c r="W88" s="159"/>
      <c r="X88" s="159" t="s">
        <v>165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166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">
      <c r="A89" s="156"/>
      <c r="B89" s="157"/>
      <c r="C89" s="186" t="s">
        <v>249</v>
      </c>
      <c r="D89" s="161"/>
      <c r="E89" s="162">
        <v>13.75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132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6">
        <v>42</v>
      </c>
      <c r="B90" s="157" t="s">
        <v>250</v>
      </c>
      <c r="C90" s="188" t="s">
        <v>251</v>
      </c>
      <c r="D90" s="158" t="s">
        <v>0</v>
      </c>
      <c r="E90" s="182"/>
      <c r="F90" s="160"/>
      <c r="G90" s="159">
        <f>ROUND(E90*F90,2)</f>
        <v>0</v>
      </c>
      <c r="H90" s="160"/>
      <c r="I90" s="159">
        <f>ROUND(E90*H90,2)</f>
        <v>0</v>
      </c>
      <c r="J90" s="160"/>
      <c r="K90" s="159">
        <f>ROUND(E90*J90,2)</f>
        <v>0</v>
      </c>
      <c r="L90" s="159">
        <v>21</v>
      </c>
      <c r="M90" s="159">
        <f>G90*(1+L90/100)</f>
        <v>0</v>
      </c>
      <c r="N90" s="159">
        <v>0</v>
      </c>
      <c r="O90" s="159">
        <f>ROUND(E90*N90,2)</f>
        <v>0</v>
      </c>
      <c r="P90" s="159">
        <v>0</v>
      </c>
      <c r="Q90" s="159">
        <f>ROUND(E90*P90,2)</f>
        <v>0</v>
      </c>
      <c r="R90" s="159"/>
      <c r="S90" s="159" t="s">
        <v>128</v>
      </c>
      <c r="T90" s="159" t="s">
        <v>128</v>
      </c>
      <c r="U90" s="159">
        <v>0</v>
      </c>
      <c r="V90" s="159">
        <f>ROUND(E90*U90,2)</f>
        <v>0</v>
      </c>
      <c r="W90" s="159"/>
      <c r="X90" s="159" t="s">
        <v>210</v>
      </c>
      <c r="Y90" s="149"/>
      <c r="Z90" s="149"/>
      <c r="AA90" s="149"/>
      <c r="AB90" s="149"/>
      <c r="AC90" s="149"/>
      <c r="AD90" s="149"/>
      <c r="AE90" s="149"/>
      <c r="AF90" s="149"/>
      <c r="AG90" s="149" t="s">
        <v>211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x14ac:dyDescent="0.2">
      <c r="A91" s="164" t="s">
        <v>123</v>
      </c>
      <c r="B91" s="165" t="s">
        <v>87</v>
      </c>
      <c r="C91" s="184" t="s">
        <v>88</v>
      </c>
      <c r="D91" s="166"/>
      <c r="E91" s="167"/>
      <c r="F91" s="168"/>
      <c r="G91" s="169">
        <f>SUMIF(AG92:AG92,"&lt;&gt;NOR",G92:G92)</f>
        <v>0</v>
      </c>
      <c r="H91" s="163"/>
      <c r="I91" s="163">
        <f>SUM(I92:I92)</f>
        <v>0</v>
      </c>
      <c r="J91" s="163"/>
      <c r="K91" s="163">
        <f>SUM(K92:K92)</f>
        <v>0</v>
      </c>
      <c r="L91" s="163"/>
      <c r="M91" s="163">
        <f>SUM(M92:M92)</f>
        <v>0</v>
      </c>
      <c r="N91" s="163"/>
      <c r="O91" s="163">
        <f>SUM(O92:O92)</f>
        <v>0.83</v>
      </c>
      <c r="P91" s="163"/>
      <c r="Q91" s="163">
        <f>SUM(Q92:Q92)</f>
        <v>0</v>
      </c>
      <c r="R91" s="163"/>
      <c r="S91" s="163"/>
      <c r="T91" s="163"/>
      <c r="U91" s="163"/>
      <c r="V91" s="163">
        <f>SUM(V92:V92)</f>
        <v>5.7</v>
      </c>
      <c r="W91" s="163"/>
      <c r="X91" s="163"/>
      <c r="AG91" t="s">
        <v>124</v>
      </c>
    </row>
    <row r="92" spans="1:60" ht="22.5" outlineLevel="1" x14ac:dyDescent="0.2">
      <c r="A92" s="176">
        <v>43</v>
      </c>
      <c r="B92" s="177" t="s">
        <v>252</v>
      </c>
      <c r="C92" s="187" t="s">
        <v>253</v>
      </c>
      <c r="D92" s="178" t="s">
        <v>127</v>
      </c>
      <c r="E92" s="179">
        <v>4</v>
      </c>
      <c r="F92" s="180"/>
      <c r="G92" s="181">
        <f>ROUND(E92*F92,2)</f>
        <v>0</v>
      </c>
      <c r="H92" s="160"/>
      <c r="I92" s="159">
        <f>ROUND(E92*H92,2)</f>
        <v>0</v>
      </c>
      <c r="J92" s="160"/>
      <c r="K92" s="159">
        <f>ROUND(E92*J92,2)</f>
        <v>0</v>
      </c>
      <c r="L92" s="159">
        <v>21</v>
      </c>
      <c r="M92" s="159">
        <f>G92*(1+L92/100)</f>
        <v>0</v>
      </c>
      <c r="N92" s="159">
        <v>0.20873</v>
      </c>
      <c r="O92" s="159">
        <f>ROUND(E92*N92,2)</f>
        <v>0.83</v>
      </c>
      <c r="P92" s="159">
        <v>0</v>
      </c>
      <c r="Q92" s="159">
        <f>ROUND(E92*P92,2)</f>
        <v>0</v>
      </c>
      <c r="R92" s="159"/>
      <c r="S92" s="159" t="s">
        <v>128</v>
      </c>
      <c r="T92" s="159" t="s">
        <v>144</v>
      </c>
      <c r="U92" s="159">
        <v>1.4255199999999999</v>
      </c>
      <c r="V92" s="159">
        <f>ROUND(E92*U92,2)</f>
        <v>5.7</v>
      </c>
      <c r="W92" s="159"/>
      <c r="X92" s="159" t="s">
        <v>145</v>
      </c>
      <c r="Y92" s="149"/>
      <c r="Z92" s="149"/>
      <c r="AA92" s="149"/>
      <c r="AB92" s="149"/>
      <c r="AC92" s="149"/>
      <c r="AD92" s="149"/>
      <c r="AE92" s="149"/>
      <c r="AF92" s="149"/>
      <c r="AG92" s="149" t="s">
        <v>146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x14ac:dyDescent="0.2">
      <c r="A93" s="164" t="s">
        <v>123</v>
      </c>
      <c r="B93" s="165" t="s">
        <v>89</v>
      </c>
      <c r="C93" s="184" t="s">
        <v>90</v>
      </c>
      <c r="D93" s="166"/>
      <c r="E93" s="167"/>
      <c r="F93" s="168"/>
      <c r="G93" s="169">
        <f>SUMIF(AG94:AG97,"&lt;&gt;NOR",G94:G97)</f>
        <v>0</v>
      </c>
      <c r="H93" s="163"/>
      <c r="I93" s="163">
        <f>SUM(I94:I97)</f>
        <v>0</v>
      </c>
      <c r="J93" s="163"/>
      <c r="K93" s="163">
        <f>SUM(K94:K97)</f>
        <v>0</v>
      </c>
      <c r="L93" s="163"/>
      <c r="M93" s="163">
        <f>SUM(M94:M97)</f>
        <v>0</v>
      </c>
      <c r="N93" s="163"/>
      <c r="O93" s="163">
        <f>SUM(O94:O97)</f>
        <v>0.38</v>
      </c>
      <c r="P93" s="163"/>
      <c r="Q93" s="163">
        <f>SUM(Q94:Q97)</f>
        <v>0</v>
      </c>
      <c r="R93" s="163"/>
      <c r="S93" s="163"/>
      <c r="T93" s="163"/>
      <c r="U93" s="163"/>
      <c r="V93" s="163">
        <f>SUM(V94:V97)</f>
        <v>16.59</v>
      </c>
      <c r="W93" s="163"/>
      <c r="X93" s="163"/>
      <c r="AG93" t="s">
        <v>124</v>
      </c>
    </row>
    <row r="94" spans="1:60" outlineLevel="1" x14ac:dyDescent="0.2">
      <c r="A94" s="176">
        <v>44</v>
      </c>
      <c r="B94" s="177" t="s">
        <v>254</v>
      </c>
      <c r="C94" s="187" t="s">
        <v>255</v>
      </c>
      <c r="D94" s="178" t="s">
        <v>127</v>
      </c>
      <c r="E94" s="179">
        <v>15</v>
      </c>
      <c r="F94" s="180"/>
      <c r="G94" s="181">
        <f>ROUND(E94*F94,2)</f>
        <v>0</v>
      </c>
      <c r="H94" s="160"/>
      <c r="I94" s="159">
        <f>ROUND(E94*H94,2)</f>
        <v>0</v>
      </c>
      <c r="J94" s="160"/>
      <c r="K94" s="159">
        <f>ROUND(E94*J94,2)</f>
        <v>0</v>
      </c>
      <c r="L94" s="159">
        <v>21</v>
      </c>
      <c r="M94" s="159">
        <f>G94*(1+L94/100)</f>
        <v>0</v>
      </c>
      <c r="N94" s="159">
        <v>5.2500000000000003E-3</v>
      </c>
      <c r="O94" s="159">
        <f>ROUND(E94*N94,2)</f>
        <v>0.08</v>
      </c>
      <c r="P94" s="159">
        <v>0</v>
      </c>
      <c r="Q94" s="159">
        <f>ROUND(E94*P94,2)</f>
        <v>0</v>
      </c>
      <c r="R94" s="159"/>
      <c r="S94" s="159" t="s">
        <v>128</v>
      </c>
      <c r="T94" s="159" t="s">
        <v>128</v>
      </c>
      <c r="U94" s="159">
        <v>1.1060000000000001</v>
      </c>
      <c r="V94" s="159">
        <f>ROUND(E94*U94,2)</f>
        <v>16.59</v>
      </c>
      <c r="W94" s="159"/>
      <c r="X94" s="159" t="s">
        <v>129</v>
      </c>
      <c r="Y94" s="149"/>
      <c r="Z94" s="149"/>
      <c r="AA94" s="149"/>
      <c r="AB94" s="149"/>
      <c r="AC94" s="149"/>
      <c r="AD94" s="149"/>
      <c r="AE94" s="149"/>
      <c r="AF94" s="149"/>
      <c r="AG94" s="149" t="s">
        <v>130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70">
        <v>45</v>
      </c>
      <c r="B95" s="171" t="s">
        <v>256</v>
      </c>
      <c r="C95" s="185" t="s">
        <v>257</v>
      </c>
      <c r="D95" s="172" t="s">
        <v>127</v>
      </c>
      <c r="E95" s="173">
        <v>16.5</v>
      </c>
      <c r="F95" s="174"/>
      <c r="G95" s="175">
        <f>ROUND(E95*F95,2)</f>
        <v>0</v>
      </c>
      <c r="H95" s="160"/>
      <c r="I95" s="159">
        <f>ROUND(E95*H95,2)</f>
        <v>0</v>
      </c>
      <c r="J95" s="160"/>
      <c r="K95" s="159">
        <f>ROUND(E95*J95,2)</f>
        <v>0</v>
      </c>
      <c r="L95" s="159">
        <v>21</v>
      </c>
      <c r="M95" s="159">
        <f>G95*(1+L95/100)</f>
        <v>0</v>
      </c>
      <c r="N95" s="159">
        <v>1.7999999999999999E-2</v>
      </c>
      <c r="O95" s="159">
        <f>ROUND(E95*N95,2)</f>
        <v>0.3</v>
      </c>
      <c r="P95" s="159">
        <v>0</v>
      </c>
      <c r="Q95" s="159">
        <f>ROUND(E95*P95,2)</f>
        <v>0</v>
      </c>
      <c r="R95" s="159" t="s">
        <v>164</v>
      </c>
      <c r="S95" s="159" t="s">
        <v>128</v>
      </c>
      <c r="T95" s="159" t="s">
        <v>128</v>
      </c>
      <c r="U95" s="159">
        <v>0</v>
      </c>
      <c r="V95" s="159">
        <f>ROUND(E95*U95,2)</f>
        <v>0</v>
      </c>
      <c r="W95" s="159"/>
      <c r="X95" s="159" t="s">
        <v>165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166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">
      <c r="A96" s="156"/>
      <c r="B96" s="157"/>
      <c r="C96" s="186" t="s">
        <v>258</v>
      </c>
      <c r="D96" s="161"/>
      <c r="E96" s="162">
        <v>16.5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132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">
      <c r="A97" s="156">
        <v>46</v>
      </c>
      <c r="B97" s="157" t="s">
        <v>259</v>
      </c>
      <c r="C97" s="188" t="s">
        <v>260</v>
      </c>
      <c r="D97" s="158" t="s">
        <v>0</v>
      </c>
      <c r="E97" s="182"/>
      <c r="F97" s="160"/>
      <c r="G97" s="159">
        <f>ROUND(E97*F97,2)</f>
        <v>0</v>
      </c>
      <c r="H97" s="160"/>
      <c r="I97" s="159">
        <f>ROUND(E97*H97,2)</f>
        <v>0</v>
      </c>
      <c r="J97" s="160"/>
      <c r="K97" s="159">
        <f>ROUND(E97*J97,2)</f>
        <v>0</v>
      </c>
      <c r="L97" s="159">
        <v>21</v>
      </c>
      <c r="M97" s="159">
        <f>G97*(1+L97/100)</f>
        <v>0</v>
      </c>
      <c r="N97" s="159">
        <v>0</v>
      </c>
      <c r="O97" s="159">
        <f>ROUND(E97*N97,2)</f>
        <v>0</v>
      </c>
      <c r="P97" s="159">
        <v>0</v>
      </c>
      <c r="Q97" s="159">
        <f>ROUND(E97*P97,2)</f>
        <v>0</v>
      </c>
      <c r="R97" s="159"/>
      <c r="S97" s="159" t="s">
        <v>128</v>
      </c>
      <c r="T97" s="159" t="s">
        <v>128</v>
      </c>
      <c r="U97" s="159">
        <v>0</v>
      </c>
      <c r="V97" s="159">
        <f>ROUND(E97*U97,2)</f>
        <v>0</v>
      </c>
      <c r="W97" s="159"/>
      <c r="X97" s="159" t="s">
        <v>210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211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x14ac:dyDescent="0.2">
      <c r="A98" s="164" t="s">
        <v>123</v>
      </c>
      <c r="B98" s="165" t="s">
        <v>91</v>
      </c>
      <c r="C98" s="184" t="s">
        <v>92</v>
      </c>
      <c r="D98" s="166"/>
      <c r="E98" s="167"/>
      <c r="F98" s="168"/>
      <c r="G98" s="169">
        <f>SUMIF(AG99:AG108,"&lt;&gt;NOR",G99:G108)</f>
        <v>0</v>
      </c>
      <c r="H98" s="163"/>
      <c r="I98" s="163">
        <f>SUM(I99:I108)</f>
        <v>0</v>
      </c>
      <c r="J98" s="163"/>
      <c r="K98" s="163">
        <f>SUM(K99:K108)</f>
        <v>0</v>
      </c>
      <c r="L98" s="163"/>
      <c r="M98" s="163">
        <f>SUM(M99:M108)</f>
        <v>0</v>
      </c>
      <c r="N98" s="163"/>
      <c r="O98" s="163">
        <f>SUM(O99:O108)</f>
        <v>0.02</v>
      </c>
      <c r="P98" s="163"/>
      <c r="Q98" s="163">
        <f>SUM(Q99:Q108)</f>
        <v>0</v>
      </c>
      <c r="R98" s="163"/>
      <c r="S98" s="163"/>
      <c r="T98" s="163"/>
      <c r="U98" s="163"/>
      <c r="V98" s="163">
        <f>SUM(V99:V108)</f>
        <v>8.7199999999999989</v>
      </c>
      <c r="W98" s="163"/>
      <c r="X98" s="163"/>
      <c r="AG98" t="s">
        <v>124</v>
      </c>
    </row>
    <row r="99" spans="1:60" outlineLevel="1" x14ac:dyDescent="0.2">
      <c r="A99" s="170">
        <v>47</v>
      </c>
      <c r="B99" s="171" t="s">
        <v>261</v>
      </c>
      <c r="C99" s="185" t="s">
        <v>262</v>
      </c>
      <c r="D99" s="172" t="s">
        <v>127</v>
      </c>
      <c r="E99" s="173">
        <v>41.360999999999997</v>
      </c>
      <c r="F99" s="174"/>
      <c r="G99" s="175">
        <f>ROUND(E99*F99,2)</f>
        <v>0</v>
      </c>
      <c r="H99" s="160"/>
      <c r="I99" s="159">
        <f>ROUND(E99*H99,2)</f>
        <v>0</v>
      </c>
      <c r="J99" s="160"/>
      <c r="K99" s="159">
        <f>ROUND(E99*J99,2)</f>
        <v>0</v>
      </c>
      <c r="L99" s="159">
        <v>21</v>
      </c>
      <c r="M99" s="159">
        <f>G99*(1+L99/100)</f>
        <v>0</v>
      </c>
      <c r="N99" s="159">
        <v>6.9999999999999994E-5</v>
      </c>
      <c r="O99" s="159">
        <f>ROUND(E99*N99,2)</f>
        <v>0</v>
      </c>
      <c r="P99" s="159">
        <v>0</v>
      </c>
      <c r="Q99" s="159">
        <f>ROUND(E99*P99,2)</f>
        <v>0</v>
      </c>
      <c r="R99" s="159"/>
      <c r="S99" s="159" t="s">
        <v>128</v>
      </c>
      <c r="T99" s="159" t="s">
        <v>128</v>
      </c>
      <c r="U99" s="159">
        <v>3.2480000000000002E-2</v>
      </c>
      <c r="V99" s="159">
        <f>ROUND(E99*U99,2)</f>
        <v>1.34</v>
      </c>
      <c r="W99" s="159"/>
      <c r="X99" s="159" t="s">
        <v>129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130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6"/>
      <c r="B100" s="157"/>
      <c r="C100" s="186" t="s">
        <v>263</v>
      </c>
      <c r="D100" s="161"/>
      <c r="E100" s="162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132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6"/>
      <c r="B101" s="157"/>
      <c r="C101" s="186" t="s">
        <v>264</v>
      </c>
      <c r="D101" s="161"/>
      <c r="E101" s="162">
        <v>15.55425</v>
      </c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132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6"/>
      <c r="B102" s="157"/>
      <c r="C102" s="186" t="s">
        <v>265</v>
      </c>
      <c r="D102" s="161"/>
      <c r="E102" s="162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49"/>
      <c r="Z102" s="149"/>
      <c r="AA102" s="149"/>
      <c r="AB102" s="149"/>
      <c r="AC102" s="149"/>
      <c r="AD102" s="149"/>
      <c r="AE102" s="149"/>
      <c r="AF102" s="149"/>
      <c r="AG102" s="149" t="s">
        <v>132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6"/>
      <c r="B103" s="157"/>
      <c r="C103" s="186" t="s">
        <v>266</v>
      </c>
      <c r="D103" s="161"/>
      <c r="E103" s="162">
        <v>25.806750000000001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132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76">
        <v>48</v>
      </c>
      <c r="B104" s="177" t="s">
        <v>267</v>
      </c>
      <c r="C104" s="187" t="s">
        <v>268</v>
      </c>
      <c r="D104" s="178" t="s">
        <v>127</v>
      </c>
      <c r="E104" s="179">
        <v>41.360999999999997</v>
      </c>
      <c r="F104" s="180"/>
      <c r="G104" s="181">
        <f>ROUND(E104*F104,2)</f>
        <v>0</v>
      </c>
      <c r="H104" s="160"/>
      <c r="I104" s="159">
        <f>ROUND(E104*H104,2)</f>
        <v>0</v>
      </c>
      <c r="J104" s="160"/>
      <c r="K104" s="159">
        <f>ROUND(E104*J104,2)</f>
        <v>0</v>
      </c>
      <c r="L104" s="159">
        <v>21</v>
      </c>
      <c r="M104" s="159">
        <f>G104*(1+L104/100)</f>
        <v>0</v>
      </c>
      <c r="N104" s="159">
        <v>2.9E-4</v>
      </c>
      <c r="O104" s="159">
        <f>ROUND(E104*N104,2)</f>
        <v>0.01</v>
      </c>
      <c r="P104" s="159">
        <v>0</v>
      </c>
      <c r="Q104" s="159">
        <f>ROUND(E104*P104,2)</f>
        <v>0</v>
      </c>
      <c r="R104" s="159"/>
      <c r="S104" s="159" t="s">
        <v>128</v>
      </c>
      <c r="T104" s="159" t="s">
        <v>128</v>
      </c>
      <c r="U104" s="159">
        <v>0.10191</v>
      </c>
      <c r="V104" s="159">
        <f>ROUND(E104*U104,2)</f>
        <v>4.22</v>
      </c>
      <c r="W104" s="159"/>
      <c r="X104" s="159" t="s">
        <v>129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130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">
      <c r="A105" s="170">
        <v>49</v>
      </c>
      <c r="B105" s="171" t="s">
        <v>269</v>
      </c>
      <c r="C105" s="185" t="s">
        <v>270</v>
      </c>
      <c r="D105" s="172" t="s">
        <v>127</v>
      </c>
      <c r="E105" s="173">
        <v>23.92765</v>
      </c>
      <c r="F105" s="174"/>
      <c r="G105" s="175">
        <f>ROUND(E105*F105,2)</f>
        <v>0</v>
      </c>
      <c r="H105" s="160"/>
      <c r="I105" s="159">
        <f>ROUND(E105*H105,2)</f>
        <v>0</v>
      </c>
      <c r="J105" s="160"/>
      <c r="K105" s="159">
        <f>ROUND(E105*J105,2)</f>
        <v>0</v>
      </c>
      <c r="L105" s="159">
        <v>21</v>
      </c>
      <c r="M105" s="159">
        <f>G105*(1+L105/100)</f>
        <v>0</v>
      </c>
      <c r="N105" s="159">
        <v>3.5E-4</v>
      </c>
      <c r="O105" s="159">
        <f>ROUND(E105*N105,2)</f>
        <v>0.01</v>
      </c>
      <c r="P105" s="159">
        <v>0</v>
      </c>
      <c r="Q105" s="159">
        <f>ROUND(E105*P105,2)</f>
        <v>0</v>
      </c>
      <c r="R105" s="159"/>
      <c r="S105" s="159" t="s">
        <v>128</v>
      </c>
      <c r="T105" s="159" t="s">
        <v>128</v>
      </c>
      <c r="U105" s="159">
        <v>1.35E-2</v>
      </c>
      <c r="V105" s="159">
        <f>ROUND(E105*U105,2)</f>
        <v>0.32</v>
      </c>
      <c r="W105" s="159"/>
      <c r="X105" s="159" t="s">
        <v>129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130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6"/>
      <c r="B106" s="157"/>
      <c r="C106" s="186" t="s">
        <v>147</v>
      </c>
      <c r="D106" s="161"/>
      <c r="E106" s="162">
        <v>23.92765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132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76">
        <v>50</v>
      </c>
      <c r="B107" s="177" t="s">
        <v>271</v>
      </c>
      <c r="C107" s="187" t="s">
        <v>272</v>
      </c>
      <c r="D107" s="178" t="s">
        <v>127</v>
      </c>
      <c r="E107" s="179">
        <v>25.806750000000001</v>
      </c>
      <c r="F107" s="180"/>
      <c r="G107" s="181">
        <f>ROUND(E107*F107,2)</f>
        <v>0</v>
      </c>
      <c r="H107" s="160"/>
      <c r="I107" s="159">
        <f>ROUND(E107*H107,2)</f>
        <v>0</v>
      </c>
      <c r="J107" s="160"/>
      <c r="K107" s="159">
        <f>ROUND(E107*J107,2)</f>
        <v>0</v>
      </c>
      <c r="L107" s="159">
        <v>21</v>
      </c>
      <c r="M107" s="159">
        <f>G107*(1+L107/100)</f>
        <v>0</v>
      </c>
      <c r="N107" s="159">
        <v>0</v>
      </c>
      <c r="O107" s="159">
        <f>ROUND(E107*N107,2)</f>
        <v>0</v>
      </c>
      <c r="P107" s="159">
        <v>0</v>
      </c>
      <c r="Q107" s="159">
        <f>ROUND(E107*P107,2)</f>
        <v>0</v>
      </c>
      <c r="R107" s="159"/>
      <c r="S107" s="159" t="s">
        <v>128</v>
      </c>
      <c r="T107" s="159" t="s">
        <v>128</v>
      </c>
      <c r="U107" s="159">
        <v>7.0000000000000007E-2</v>
      </c>
      <c r="V107" s="159">
        <f>ROUND(E107*U107,2)</f>
        <v>1.81</v>
      </c>
      <c r="W107" s="159"/>
      <c r="X107" s="159" t="s">
        <v>129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273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76">
        <v>51</v>
      </c>
      <c r="B108" s="177" t="s">
        <v>274</v>
      </c>
      <c r="C108" s="187" t="s">
        <v>275</v>
      </c>
      <c r="D108" s="178" t="s">
        <v>127</v>
      </c>
      <c r="E108" s="179">
        <v>25.806750000000001</v>
      </c>
      <c r="F108" s="180"/>
      <c r="G108" s="181">
        <f>ROUND(E108*F108,2)</f>
        <v>0</v>
      </c>
      <c r="H108" s="160"/>
      <c r="I108" s="159">
        <f>ROUND(E108*H108,2)</f>
        <v>0</v>
      </c>
      <c r="J108" s="160"/>
      <c r="K108" s="159">
        <f>ROUND(E108*J108,2)</f>
        <v>0</v>
      </c>
      <c r="L108" s="159">
        <v>21</v>
      </c>
      <c r="M108" s="159">
        <f>G108*(1+L108/100)</f>
        <v>0</v>
      </c>
      <c r="N108" s="159">
        <v>0</v>
      </c>
      <c r="O108" s="159">
        <f>ROUND(E108*N108,2)</f>
        <v>0</v>
      </c>
      <c r="P108" s="159">
        <v>0</v>
      </c>
      <c r="Q108" s="159">
        <f>ROUND(E108*P108,2)</f>
        <v>0</v>
      </c>
      <c r="R108" s="159"/>
      <c r="S108" s="159" t="s">
        <v>128</v>
      </c>
      <c r="T108" s="159" t="s">
        <v>128</v>
      </c>
      <c r="U108" s="159">
        <v>0.04</v>
      </c>
      <c r="V108" s="159">
        <f>ROUND(E108*U108,2)</f>
        <v>1.03</v>
      </c>
      <c r="W108" s="159"/>
      <c r="X108" s="159" t="s">
        <v>129</v>
      </c>
      <c r="Y108" s="149"/>
      <c r="Z108" s="149"/>
      <c r="AA108" s="149"/>
      <c r="AB108" s="149"/>
      <c r="AC108" s="149"/>
      <c r="AD108" s="149"/>
      <c r="AE108" s="149"/>
      <c r="AF108" s="149"/>
      <c r="AG108" s="149" t="s">
        <v>273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x14ac:dyDescent="0.2">
      <c r="A109" s="164" t="s">
        <v>123</v>
      </c>
      <c r="B109" s="165" t="s">
        <v>93</v>
      </c>
      <c r="C109" s="184" t="s">
        <v>94</v>
      </c>
      <c r="D109" s="166"/>
      <c r="E109" s="167"/>
      <c r="F109" s="168"/>
      <c r="G109" s="169">
        <f>SUMIF(AG110:AG116,"&lt;&gt;NOR",G110:G116)</f>
        <v>0</v>
      </c>
      <c r="H109" s="163"/>
      <c r="I109" s="163">
        <f>SUM(I110:I116)</f>
        <v>0</v>
      </c>
      <c r="J109" s="163"/>
      <c r="K109" s="163">
        <f>SUM(K110:K116)</f>
        <v>0</v>
      </c>
      <c r="L109" s="163"/>
      <c r="M109" s="163">
        <f>SUM(M110:M116)</f>
        <v>0</v>
      </c>
      <c r="N109" s="163"/>
      <c r="O109" s="163">
        <f>SUM(O110:O116)</f>
        <v>0</v>
      </c>
      <c r="P109" s="163"/>
      <c r="Q109" s="163">
        <f>SUM(Q110:Q116)</f>
        <v>0</v>
      </c>
      <c r="R109" s="163"/>
      <c r="S109" s="163"/>
      <c r="T109" s="163"/>
      <c r="U109" s="163"/>
      <c r="V109" s="163">
        <f>SUM(V110:V116)</f>
        <v>5.3900000000000006</v>
      </c>
      <c r="W109" s="163"/>
      <c r="X109" s="163"/>
      <c r="AG109" t="s">
        <v>124</v>
      </c>
    </row>
    <row r="110" spans="1:60" outlineLevel="1" x14ac:dyDescent="0.2">
      <c r="A110" s="176">
        <v>52</v>
      </c>
      <c r="B110" s="177" t="s">
        <v>276</v>
      </c>
      <c r="C110" s="187" t="s">
        <v>277</v>
      </c>
      <c r="D110" s="178" t="s">
        <v>209</v>
      </c>
      <c r="E110" s="179">
        <v>1.9287799999999999</v>
      </c>
      <c r="F110" s="180"/>
      <c r="G110" s="181">
        <f t="shared" ref="G110:G116" si="7">ROUND(E110*F110,2)</f>
        <v>0</v>
      </c>
      <c r="H110" s="160"/>
      <c r="I110" s="159">
        <f t="shared" ref="I110:I116" si="8">ROUND(E110*H110,2)</f>
        <v>0</v>
      </c>
      <c r="J110" s="160"/>
      <c r="K110" s="159">
        <f t="shared" ref="K110:K116" si="9">ROUND(E110*J110,2)</f>
        <v>0</v>
      </c>
      <c r="L110" s="159">
        <v>21</v>
      </c>
      <c r="M110" s="159">
        <f t="shared" ref="M110:M116" si="10">G110*(1+L110/100)</f>
        <v>0</v>
      </c>
      <c r="N110" s="159">
        <v>0</v>
      </c>
      <c r="O110" s="159">
        <f t="shared" ref="O110:O116" si="11">ROUND(E110*N110,2)</f>
        <v>0</v>
      </c>
      <c r="P110" s="159">
        <v>0</v>
      </c>
      <c r="Q110" s="159">
        <f t="shared" ref="Q110:Q116" si="12">ROUND(E110*P110,2)</f>
        <v>0</v>
      </c>
      <c r="R110" s="159"/>
      <c r="S110" s="159" t="s">
        <v>128</v>
      </c>
      <c r="T110" s="159" t="s">
        <v>128</v>
      </c>
      <c r="U110" s="159">
        <v>0.93300000000000005</v>
      </c>
      <c r="V110" s="159">
        <f t="shared" ref="V110:V116" si="13">ROUND(E110*U110,2)</f>
        <v>1.8</v>
      </c>
      <c r="W110" s="159"/>
      <c r="X110" s="159" t="s">
        <v>278</v>
      </c>
      <c r="Y110" s="149"/>
      <c r="Z110" s="149"/>
      <c r="AA110" s="149"/>
      <c r="AB110" s="149"/>
      <c r="AC110" s="149"/>
      <c r="AD110" s="149"/>
      <c r="AE110" s="149"/>
      <c r="AF110" s="149"/>
      <c r="AG110" s="149" t="s">
        <v>279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76">
        <v>53</v>
      </c>
      <c r="B111" s="177" t="s">
        <v>280</v>
      </c>
      <c r="C111" s="187" t="s">
        <v>281</v>
      </c>
      <c r="D111" s="178" t="s">
        <v>209</v>
      </c>
      <c r="E111" s="179">
        <v>1.9287799999999999</v>
      </c>
      <c r="F111" s="180"/>
      <c r="G111" s="181">
        <f t="shared" si="7"/>
        <v>0</v>
      </c>
      <c r="H111" s="160"/>
      <c r="I111" s="159">
        <f t="shared" si="8"/>
        <v>0</v>
      </c>
      <c r="J111" s="160"/>
      <c r="K111" s="159">
        <f t="shared" si="9"/>
        <v>0</v>
      </c>
      <c r="L111" s="159">
        <v>21</v>
      </c>
      <c r="M111" s="159">
        <f t="shared" si="10"/>
        <v>0</v>
      </c>
      <c r="N111" s="159">
        <v>0</v>
      </c>
      <c r="O111" s="159">
        <f t="shared" si="11"/>
        <v>0</v>
      </c>
      <c r="P111" s="159">
        <v>0</v>
      </c>
      <c r="Q111" s="159">
        <f t="shared" si="12"/>
        <v>0</v>
      </c>
      <c r="R111" s="159"/>
      <c r="S111" s="159" t="s">
        <v>128</v>
      </c>
      <c r="T111" s="159" t="s">
        <v>128</v>
      </c>
      <c r="U111" s="159">
        <v>0.49</v>
      </c>
      <c r="V111" s="159">
        <f t="shared" si="13"/>
        <v>0.95</v>
      </c>
      <c r="W111" s="159"/>
      <c r="X111" s="159" t="s">
        <v>278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279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76">
        <v>54</v>
      </c>
      <c r="B112" s="177" t="s">
        <v>282</v>
      </c>
      <c r="C112" s="187" t="s">
        <v>283</v>
      </c>
      <c r="D112" s="178" t="s">
        <v>209</v>
      </c>
      <c r="E112" s="179">
        <v>36.646729999999998</v>
      </c>
      <c r="F112" s="180"/>
      <c r="G112" s="181">
        <f t="shared" si="7"/>
        <v>0</v>
      </c>
      <c r="H112" s="160"/>
      <c r="I112" s="159">
        <f t="shared" si="8"/>
        <v>0</v>
      </c>
      <c r="J112" s="160"/>
      <c r="K112" s="159">
        <f t="shared" si="9"/>
        <v>0</v>
      </c>
      <c r="L112" s="159">
        <v>21</v>
      </c>
      <c r="M112" s="159">
        <f t="shared" si="10"/>
        <v>0</v>
      </c>
      <c r="N112" s="159">
        <v>0</v>
      </c>
      <c r="O112" s="159">
        <f t="shared" si="11"/>
        <v>0</v>
      </c>
      <c r="P112" s="159">
        <v>0</v>
      </c>
      <c r="Q112" s="159">
        <f t="shared" si="12"/>
        <v>0</v>
      </c>
      <c r="R112" s="159"/>
      <c r="S112" s="159" t="s">
        <v>128</v>
      </c>
      <c r="T112" s="159" t="s">
        <v>128</v>
      </c>
      <c r="U112" s="159">
        <v>0</v>
      </c>
      <c r="V112" s="159">
        <f t="shared" si="13"/>
        <v>0</v>
      </c>
      <c r="W112" s="159"/>
      <c r="X112" s="159" t="s">
        <v>278</v>
      </c>
      <c r="Y112" s="149"/>
      <c r="Z112" s="149"/>
      <c r="AA112" s="149"/>
      <c r="AB112" s="149"/>
      <c r="AC112" s="149"/>
      <c r="AD112" s="149"/>
      <c r="AE112" s="149"/>
      <c r="AF112" s="149"/>
      <c r="AG112" s="149" t="s">
        <v>279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76">
        <v>55</v>
      </c>
      <c r="B113" s="177" t="s">
        <v>284</v>
      </c>
      <c r="C113" s="187" t="s">
        <v>285</v>
      </c>
      <c r="D113" s="178" t="s">
        <v>209</v>
      </c>
      <c r="E113" s="179">
        <v>1.9287799999999999</v>
      </c>
      <c r="F113" s="180"/>
      <c r="G113" s="181">
        <f t="shared" si="7"/>
        <v>0</v>
      </c>
      <c r="H113" s="160"/>
      <c r="I113" s="159">
        <f t="shared" si="8"/>
        <v>0</v>
      </c>
      <c r="J113" s="160"/>
      <c r="K113" s="159">
        <f t="shared" si="9"/>
        <v>0</v>
      </c>
      <c r="L113" s="159">
        <v>21</v>
      </c>
      <c r="M113" s="159">
        <f t="shared" si="10"/>
        <v>0</v>
      </c>
      <c r="N113" s="159">
        <v>0</v>
      </c>
      <c r="O113" s="159">
        <f t="shared" si="11"/>
        <v>0</v>
      </c>
      <c r="P113" s="159">
        <v>0</v>
      </c>
      <c r="Q113" s="159">
        <f t="shared" si="12"/>
        <v>0</v>
      </c>
      <c r="R113" s="159"/>
      <c r="S113" s="159" t="s">
        <v>128</v>
      </c>
      <c r="T113" s="159" t="s">
        <v>128</v>
      </c>
      <c r="U113" s="159">
        <v>0.94199999999999995</v>
      </c>
      <c r="V113" s="159">
        <f t="shared" si="13"/>
        <v>1.82</v>
      </c>
      <c r="W113" s="159"/>
      <c r="X113" s="159" t="s">
        <v>278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279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">
      <c r="A114" s="176">
        <v>56</v>
      </c>
      <c r="B114" s="177" t="s">
        <v>286</v>
      </c>
      <c r="C114" s="187" t="s">
        <v>287</v>
      </c>
      <c r="D114" s="178" t="s">
        <v>209</v>
      </c>
      <c r="E114" s="179">
        <v>7.7150999999999996</v>
      </c>
      <c r="F114" s="180"/>
      <c r="G114" s="181">
        <f t="shared" si="7"/>
        <v>0</v>
      </c>
      <c r="H114" s="160"/>
      <c r="I114" s="159">
        <f t="shared" si="8"/>
        <v>0</v>
      </c>
      <c r="J114" s="160"/>
      <c r="K114" s="159">
        <f t="shared" si="9"/>
        <v>0</v>
      </c>
      <c r="L114" s="159">
        <v>21</v>
      </c>
      <c r="M114" s="159">
        <f t="shared" si="10"/>
        <v>0</v>
      </c>
      <c r="N114" s="159">
        <v>0</v>
      </c>
      <c r="O114" s="159">
        <f t="shared" si="11"/>
        <v>0</v>
      </c>
      <c r="P114" s="159">
        <v>0</v>
      </c>
      <c r="Q114" s="159">
        <f t="shared" si="12"/>
        <v>0</v>
      </c>
      <c r="R114" s="159"/>
      <c r="S114" s="159" t="s">
        <v>128</v>
      </c>
      <c r="T114" s="159" t="s">
        <v>128</v>
      </c>
      <c r="U114" s="159">
        <v>0.105</v>
      </c>
      <c r="V114" s="159">
        <f t="shared" si="13"/>
        <v>0.81</v>
      </c>
      <c r="W114" s="159"/>
      <c r="X114" s="159" t="s">
        <v>278</v>
      </c>
      <c r="Y114" s="149"/>
      <c r="Z114" s="149"/>
      <c r="AA114" s="149"/>
      <c r="AB114" s="149"/>
      <c r="AC114" s="149"/>
      <c r="AD114" s="149"/>
      <c r="AE114" s="149"/>
      <c r="AF114" s="149"/>
      <c r="AG114" s="149" t="s">
        <v>279</v>
      </c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">
      <c r="A115" s="176">
        <v>57</v>
      </c>
      <c r="B115" s="177" t="s">
        <v>288</v>
      </c>
      <c r="C115" s="187" t="s">
        <v>289</v>
      </c>
      <c r="D115" s="178" t="s">
        <v>209</v>
      </c>
      <c r="E115" s="179">
        <v>1.9287799999999999</v>
      </c>
      <c r="F115" s="180"/>
      <c r="G115" s="181">
        <f t="shared" si="7"/>
        <v>0</v>
      </c>
      <c r="H115" s="160"/>
      <c r="I115" s="159">
        <f t="shared" si="8"/>
        <v>0</v>
      </c>
      <c r="J115" s="160"/>
      <c r="K115" s="159">
        <f t="shared" si="9"/>
        <v>0</v>
      </c>
      <c r="L115" s="159">
        <v>21</v>
      </c>
      <c r="M115" s="159">
        <f t="shared" si="10"/>
        <v>0</v>
      </c>
      <c r="N115" s="159">
        <v>0</v>
      </c>
      <c r="O115" s="159">
        <f t="shared" si="11"/>
        <v>0</v>
      </c>
      <c r="P115" s="159">
        <v>0</v>
      </c>
      <c r="Q115" s="159">
        <f t="shared" si="12"/>
        <v>0</v>
      </c>
      <c r="R115" s="159"/>
      <c r="S115" s="159" t="s">
        <v>290</v>
      </c>
      <c r="T115" s="159" t="s">
        <v>290</v>
      </c>
      <c r="U115" s="159">
        <v>0</v>
      </c>
      <c r="V115" s="159">
        <f t="shared" si="13"/>
        <v>0</v>
      </c>
      <c r="W115" s="159"/>
      <c r="X115" s="159" t="s">
        <v>278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279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76">
        <v>58</v>
      </c>
      <c r="B116" s="177" t="s">
        <v>291</v>
      </c>
      <c r="C116" s="187" t="s">
        <v>292</v>
      </c>
      <c r="D116" s="178" t="s">
        <v>209</v>
      </c>
      <c r="E116" s="179">
        <v>1.9287799999999999</v>
      </c>
      <c r="F116" s="180"/>
      <c r="G116" s="181">
        <f t="shared" si="7"/>
        <v>0</v>
      </c>
      <c r="H116" s="160"/>
      <c r="I116" s="159">
        <f t="shared" si="8"/>
        <v>0</v>
      </c>
      <c r="J116" s="160"/>
      <c r="K116" s="159">
        <f t="shared" si="9"/>
        <v>0</v>
      </c>
      <c r="L116" s="159">
        <v>21</v>
      </c>
      <c r="M116" s="159">
        <f t="shared" si="10"/>
        <v>0</v>
      </c>
      <c r="N116" s="159">
        <v>0</v>
      </c>
      <c r="O116" s="159">
        <f t="shared" si="11"/>
        <v>0</v>
      </c>
      <c r="P116" s="159">
        <v>0</v>
      </c>
      <c r="Q116" s="159">
        <f t="shared" si="12"/>
        <v>0</v>
      </c>
      <c r="R116" s="159"/>
      <c r="S116" s="159" t="s">
        <v>128</v>
      </c>
      <c r="T116" s="159" t="s">
        <v>128</v>
      </c>
      <c r="U116" s="159">
        <v>6.0000000000000001E-3</v>
      </c>
      <c r="V116" s="159">
        <f t="shared" si="13"/>
        <v>0.01</v>
      </c>
      <c r="W116" s="159"/>
      <c r="X116" s="159" t="s">
        <v>278</v>
      </c>
      <c r="Y116" s="149"/>
      <c r="Z116" s="149"/>
      <c r="AA116" s="149"/>
      <c r="AB116" s="149"/>
      <c r="AC116" s="149"/>
      <c r="AD116" s="149"/>
      <c r="AE116" s="149"/>
      <c r="AF116" s="149"/>
      <c r="AG116" s="149" t="s">
        <v>279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x14ac:dyDescent="0.2">
      <c r="A117" s="164" t="s">
        <v>123</v>
      </c>
      <c r="B117" s="165" t="s">
        <v>96</v>
      </c>
      <c r="C117" s="184" t="s">
        <v>29</v>
      </c>
      <c r="D117" s="166"/>
      <c r="E117" s="167"/>
      <c r="F117" s="168"/>
      <c r="G117" s="169">
        <f>SUMIF(AG118:AG119,"&lt;&gt;NOR",G118:G119)</f>
        <v>0</v>
      </c>
      <c r="H117" s="163"/>
      <c r="I117" s="163">
        <f>SUM(I118:I119)</f>
        <v>0</v>
      </c>
      <c r="J117" s="163"/>
      <c r="K117" s="163">
        <f>SUM(K118:K119)</f>
        <v>0</v>
      </c>
      <c r="L117" s="163"/>
      <c r="M117" s="163">
        <f>SUM(M118:M119)</f>
        <v>0</v>
      </c>
      <c r="N117" s="163"/>
      <c r="O117" s="163">
        <f>SUM(O118:O119)</f>
        <v>0</v>
      </c>
      <c r="P117" s="163"/>
      <c r="Q117" s="163">
        <f>SUM(Q118:Q119)</f>
        <v>0</v>
      </c>
      <c r="R117" s="163"/>
      <c r="S117" s="163"/>
      <c r="T117" s="163"/>
      <c r="U117" s="163"/>
      <c r="V117" s="163">
        <f>SUM(V118:V119)</f>
        <v>0</v>
      </c>
      <c r="W117" s="163"/>
      <c r="X117" s="163"/>
      <c r="AG117" t="s">
        <v>124</v>
      </c>
    </row>
    <row r="118" spans="1:60" outlineLevel="1" x14ac:dyDescent="0.2">
      <c r="A118" s="176">
        <v>59</v>
      </c>
      <c r="B118" s="177" t="s">
        <v>293</v>
      </c>
      <c r="C118" s="187" t="s">
        <v>294</v>
      </c>
      <c r="D118" s="178" t="s">
        <v>295</v>
      </c>
      <c r="E118" s="179">
        <v>1</v>
      </c>
      <c r="F118" s="180"/>
      <c r="G118" s="181">
        <f>ROUND(E118*F118,2)</f>
        <v>0</v>
      </c>
      <c r="H118" s="160"/>
      <c r="I118" s="159">
        <f>ROUND(E118*H118,2)</f>
        <v>0</v>
      </c>
      <c r="J118" s="160"/>
      <c r="K118" s="159">
        <f>ROUND(E118*J118,2)</f>
        <v>0</v>
      </c>
      <c r="L118" s="159">
        <v>21</v>
      </c>
      <c r="M118" s="159">
        <f>G118*(1+L118/100)</f>
        <v>0</v>
      </c>
      <c r="N118" s="159">
        <v>0</v>
      </c>
      <c r="O118" s="159">
        <f>ROUND(E118*N118,2)</f>
        <v>0</v>
      </c>
      <c r="P118" s="159">
        <v>0</v>
      </c>
      <c r="Q118" s="159">
        <f>ROUND(E118*P118,2)</f>
        <v>0</v>
      </c>
      <c r="R118" s="159"/>
      <c r="S118" s="159" t="s">
        <v>128</v>
      </c>
      <c r="T118" s="159" t="s">
        <v>205</v>
      </c>
      <c r="U118" s="159">
        <v>0</v>
      </c>
      <c r="V118" s="159">
        <f>ROUND(E118*U118,2)</f>
        <v>0</v>
      </c>
      <c r="W118" s="159"/>
      <c r="X118" s="159" t="s">
        <v>296</v>
      </c>
      <c r="Y118" s="149"/>
      <c r="Z118" s="149"/>
      <c r="AA118" s="149"/>
      <c r="AB118" s="149"/>
      <c r="AC118" s="149"/>
      <c r="AD118" s="149"/>
      <c r="AE118" s="149"/>
      <c r="AF118" s="149"/>
      <c r="AG118" s="149" t="s">
        <v>297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70">
        <v>60</v>
      </c>
      <c r="B119" s="171" t="s">
        <v>298</v>
      </c>
      <c r="C119" s="185" t="s">
        <v>299</v>
      </c>
      <c r="D119" s="172" t="s">
        <v>295</v>
      </c>
      <c r="E119" s="173">
        <v>1</v>
      </c>
      <c r="F119" s="174"/>
      <c r="G119" s="175">
        <f>ROUND(E119*F119,2)</f>
        <v>0</v>
      </c>
      <c r="H119" s="160"/>
      <c r="I119" s="159">
        <f>ROUND(E119*H119,2)</f>
        <v>0</v>
      </c>
      <c r="J119" s="160"/>
      <c r="K119" s="159">
        <f>ROUND(E119*J119,2)</f>
        <v>0</v>
      </c>
      <c r="L119" s="159">
        <v>21</v>
      </c>
      <c r="M119" s="159">
        <f>G119*(1+L119/100)</f>
        <v>0</v>
      </c>
      <c r="N119" s="159">
        <v>0</v>
      </c>
      <c r="O119" s="159">
        <f>ROUND(E119*N119,2)</f>
        <v>0</v>
      </c>
      <c r="P119" s="159">
        <v>0</v>
      </c>
      <c r="Q119" s="159">
        <f>ROUND(E119*P119,2)</f>
        <v>0</v>
      </c>
      <c r="R119" s="159"/>
      <c r="S119" s="159" t="s">
        <v>128</v>
      </c>
      <c r="T119" s="159" t="s">
        <v>205</v>
      </c>
      <c r="U119" s="159">
        <v>0</v>
      </c>
      <c r="V119" s="159">
        <f>ROUND(E119*U119,2)</f>
        <v>0</v>
      </c>
      <c r="W119" s="159"/>
      <c r="X119" s="159" t="s">
        <v>296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297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x14ac:dyDescent="0.2">
      <c r="A120" s="3"/>
      <c r="B120" s="4"/>
      <c r="C120" s="189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AE120">
        <v>15</v>
      </c>
      <c r="AF120">
        <v>21</v>
      </c>
      <c r="AG120" t="s">
        <v>110</v>
      </c>
    </row>
    <row r="121" spans="1:60" x14ac:dyDescent="0.2">
      <c r="A121" s="152"/>
      <c r="B121" s="153" t="s">
        <v>31</v>
      </c>
      <c r="C121" s="190"/>
      <c r="D121" s="154"/>
      <c r="E121" s="155"/>
      <c r="F121" s="155"/>
      <c r="G121" s="183">
        <f>G8+G12+G22+G33+G37+G43+G51+G58+G60+G62+G65+G91+G93+G98+G109+G117</f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AE121">
        <f>SUMIF(L7:L119,AE120,G7:G119)</f>
        <v>0</v>
      </c>
      <c r="AF121">
        <f>SUMIF(L7:L119,AF120,G7:G119)</f>
        <v>0</v>
      </c>
      <c r="AG121" t="s">
        <v>300</v>
      </c>
    </row>
    <row r="122" spans="1:60" x14ac:dyDescent="0.2">
      <c r="A122" s="3"/>
      <c r="B122" s="4"/>
      <c r="C122" s="189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60" x14ac:dyDescent="0.2">
      <c r="A123" s="3"/>
      <c r="B123" s="4"/>
      <c r="C123" s="189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60" x14ac:dyDescent="0.2">
      <c r="A124" s="256" t="s">
        <v>301</v>
      </c>
      <c r="B124" s="256"/>
      <c r="C124" s="257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60" x14ac:dyDescent="0.2">
      <c r="A125" s="258"/>
      <c r="B125" s="259"/>
      <c r="C125" s="260"/>
      <c r="D125" s="259"/>
      <c r="E125" s="259"/>
      <c r="F125" s="259"/>
      <c r="G125" s="26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AG125" t="s">
        <v>302</v>
      </c>
    </row>
    <row r="126" spans="1:60" x14ac:dyDescent="0.2">
      <c r="A126" s="262"/>
      <c r="B126" s="263"/>
      <c r="C126" s="264"/>
      <c r="D126" s="263"/>
      <c r="E126" s="263"/>
      <c r="F126" s="263"/>
      <c r="G126" s="26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60" x14ac:dyDescent="0.2">
      <c r="A127" s="262"/>
      <c r="B127" s="263"/>
      <c r="C127" s="264"/>
      <c r="D127" s="263"/>
      <c r="E127" s="263"/>
      <c r="F127" s="263"/>
      <c r="G127" s="26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60" x14ac:dyDescent="0.2">
      <c r="A128" s="262"/>
      <c r="B128" s="263"/>
      <c r="C128" s="264"/>
      <c r="D128" s="263"/>
      <c r="E128" s="263"/>
      <c r="F128" s="263"/>
      <c r="G128" s="26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33" x14ac:dyDescent="0.2">
      <c r="A129" s="266"/>
      <c r="B129" s="267"/>
      <c r="C129" s="268"/>
      <c r="D129" s="267"/>
      <c r="E129" s="267"/>
      <c r="F129" s="267"/>
      <c r="G129" s="269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33" x14ac:dyDescent="0.2">
      <c r="A130" s="3"/>
      <c r="B130" s="4"/>
      <c r="C130" s="189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33" x14ac:dyDescent="0.2">
      <c r="C131" s="191"/>
      <c r="D131" s="10"/>
      <c r="AG131" t="s">
        <v>303</v>
      </c>
    </row>
    <row r="132" spans="1:33" x14ac:dyDescent="0.2">
      <c r="D132" s="10"/>
    </row>
    <row r="133" spans="1:33" x14ac:dyDescent="0.2">
      <c r="D133" s="10"/>
    </row>
    <row r="134" spans="1:33" x14ac:dyDescent="0.2">
      <c r="D134" s="10"/>
    </row>
    <row r="135" spans="1:33" x14ac:dyDescent="0.2">
      <c r="D135" s="10"/>
    </row>
    <row r="136" spans="1:33" x14ac:dyDescent="0.2">
      <c r="D136" s="10"/>
    </row>
    <row r="137" spans="1:33" x14ac:dyDescent="0.2">
      <c r="D137" s="10"/>
    </row>
    <row r="138" spans="1:33" x14ac:dyDescent="0.2">
      <c r="D138" s="10"/>
    </row>
    <row r="139" spans="1:33" x14ac:dyDescent="0.2">
      <c r="D139" s="10"/>
    </row>
    <row r="140" spans="1:33" x14ac:dyDescent="0.2">
      <c r="D140" s="10"/>
    </row>
    <row r="141" spans="1:33" x14ac:dyDescent="0.2">
      <c r="D141" s="10"/>
    </row>
    <row r="142" spans="1:33" x14ac:dyDescent="0.2">
      <c r="D142" s="10"/>
    </row>
    <row r="143" spans="1:33" x14ac:dyDescent="0.2">
      <c r="D143" s="10"/>
    </row>
    <row r="144" spans="1:33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25:G129"/>
    <mergeCell ref="A1:G1"/>
    <mergeCell ref="C2:G2"/>
    <mergeCell ref="C3:G3"/>
    <mergeCell ref="C4:G4"/>
    <mergeCell ref="A124:C12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</dc:creator>
  <cp:lastModifiedBy>Jana Karlíková</cp:lastModifiedBy>
  <cp:lastPrinted>2019-03-19T12:27:02Z</cp:lastPrinted>
  <dcterms:created xsi:type="dcterms:W3CDTF">2009-04-08T07:15:50Z</dcterms:created>
  <dcterms:modified xsi:type="dcterms:W3CDTF">2022-06-13T09:06:32Z</dcterms:modified>
</cp:coreProperties>
</file>